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РРМваМИБМ\БМР 21-25\"/>
    </mc:Choice>
  </mc:AlternateContent>
  <bookViews>
    <workbookView xWindow="0" yWindow="0" windowWidth="28800" windowHeight="12435"/>
  </bookViews>
  <sheets>
    <sheet name="Свод" sheetId="2" r:id="rId1"/>
    <sheet name="Лист1" sheetId="3" r:id="rId2"/>
  </sheets>
  <definedNames>
    <definedName name="_xlnm._FilterDatabase" localSheetId="0" hidden="1">Свод!$B$3:$O$1518</definedName>
    <definedName name="_xlnm.Print_Area" localSheetId="0">Свод!$A$1:$O$1518</definedName>
  </definedNames>
  <calcPr calcId="179021"/>
</workbook>
</file>

<file path=xl/calcChain.xml><?xml version="1.0" encoding="utf-8"?>
<calcChain xmlns="http://schemas.openxmlformats.org/spreadsheetml/2006/main">
  <c r="J294" i="2" l="1"/>
  <c r="K294" i="2"/>
  <c r="L294" i="2"/>
  <c r="M294" i="2"/>
  <c r="J277" i="2" l="1"/>
  <c r="J298" i="2"/>
  <c r="J311" i="2"/>
  <c r="M1509" i="2" l="1"/>
  <c r="M1508" i="2" s="1"/>
  <c r="L1509" i="2"/>
  <c r="K1509" i="2"/>
  <c r="K1508" i="2" s="1"/>
  <c r="J1509" i="2"/>
  <c r="J1508" i="2" s="1"/>
  <c r="L1508" i="2"/>
  <c r="M1497" i="2"/>
  <c r="M1494" i="2" s="1"/>
  <c r="L1497" i="2"/>
  <c r="L1494" i="2" s="1"/>
  <c r="K1497" i="2"/>
  <c r="K1494" i="2" s="1"/>
  <c r="J1497" i="2"/>
  <c r="J1494" i="2" s="1"/>
  <c r="M1479" i="2"/>
  <c r="M1477" i="2" s="1"/>
  <c r="M1476" i="2" s="1"/>
  <c r="L1479" i="2"/>
  <c r="L1477" i="2" s="1"/>
  <c r="L1476" i="2" s="1"/>
  <c r="K1479" i="2"/>
  <c r="K1477" i="2" s="1"/>
  <c r="K1476" i="2" s="1"/>
  <c r="J1479" i="2"/>
  <c r="J1477" i="2" s="1"/>
  <c r="J1476" i="2" s="1"/>
  <c r="M1460" i="2"/>
  <c r="M1451" i="2" s="1"/>
  <c r="M1440" i="2" s="1"/>
  <c r="L1460" i="2"/>
  <c r="L1451" i="2" s="1"/>
  <c r="L1440" i="2" s="1"/>
  <c r="K1460" i="2"/>
  <c r="K1451" i="2" s="1"/>
  <c r="K1440" i="2" s="1"/>
  <c r="J1460" i="2"/>
  <c r="J1451" i="2" s="1"/>
  <c r="J1440" i="2" s="1"/>
  <c r="M1431" i="2"/>
  <c r="M1427" i="2" s="1"/>
  <c r="M1421" i="2" s="1"/>
  <c r="L1431" i="2"/>
  <c r="L1427" i="2" s="1"/>
  <c r="L1421" i="2" s="1"/>
  <c r="K1431" i="2"/>
  <c r="K1427" i="2" s="1"/>
  <c r="K1421" i="2" s="1"/>
  <c r="J1431" i="2"/>
  <c r="J1427" i="2" s="1"/>
  <c r="J1421" i="2" s="1"/>
  <c r="M1408" i="2"/>
  <c r="L1408" i="2"/>
  <c r="K1408" i="2"/>
  <c r="J1408" i="2"/>
  <c r="M1398" i="2"/>
  <c r="L1398" i="2"/>
  <c r="K1398" i="2"/>
  <c r="J1398" i="2"/>
  <c r="M1389" i="2"/>
  <c r="L1389" i="2"/>
  <c r="K1389" i="2"/>
  <c r="J1389" i="2"/>
  <c r="M1384" i="2"/>
  <c r="M1382" i="2" s="1"/>
  <c r="M1416" i="2" s="1"/>
  <c r="L1384" i="2"/>
  <c r="K1384" i="2"/>
  <c r="J1384" i="2"/>
  <c r="M1376" i="2"/>
  <c r="M1373" i="2" s="1"/>
  <c r="L1376" i="2"/>
  <c r="L1373" i="2" s="1"/>
  <c r="K1376" i="2"/>
  <c r="K1373" i="2" s="1"/>
  <c r="J1376" i="2"/>
  <c r="J1373" i="2" s="1"/>
  <c r="M1368" i="2"/>
  <c r="L1368" i="2"/>
  <c r="K1368" i="2"/>
  <c r="J1368" i="2"/>
  <c r="M1362" i="2"/>
  <c r="L1362" i="2"/>
  <c r="K1362" i="2"/>
  <c r="J1362" i="2"/>
  <c r="M1347" i="2"/>
  <c r="L1347" i="2"/>
  <c r="K1347" i="2"/>
  <c r="J1347" i="2"/>
  <c r="M1333" i="2"/>
  <c r="L1333" i="2"/>
  <c r="K1333" i="2"/>
  <c r="J1333" i="2"/>
  <c r="M1328" i="2"/>
  <c r="L1328" i="2"/>
  <c r="L1320" i="2" s="1"/>
  <c r="L1336" i="2" s="1"/>
  <c r="K1328" i="2"/>
  <c r="J1328" i="2"/>
  <c r="M1315" i="2"/>
  <c r="L1315" i="2"/>
  <c r="K1315" i="2"/>
  <c r="J1315" i="2"/>
  <c r="M1311" i="2"/>
  <c r="L1311" i="2"/>
  <c r="K1311" i="2"/>
  <c r="J1311" i="2"/>
  <c r="M1305" i="2"/>
  <c r="L1305" i="2"/>
  <c r="L1301" i="2" s="1"/>
  <c r="K1305" i="2"/>
  <c r="J1305" i="2"/>
  <c r="O1298" i="2"/>
  <c r="J1298" i="2"/>
  <c r="J1293" i="2" s="1"/>
  <c r="M1293" i="2"/>
  <c r="L1293" i="2"/>
  <c r="K1293" i="2"/>
  <c r="M1288" i="2"/>
  <c r="L1288" i="2"/>
  <c r="K1288" i="2"/>
  <c r="J1288" i="2"/>
  <c r="M1271" i="2"/>
  <c r="M1270" i="2" s="1"/>
  <c r="L1271" i="2"/>
  <c r="L1270" i="2" s="1"/>
  <c r="K1271" i="2"/>
  <c r="K1270" i="2" s="1"/>
  <c r="J1271" i="2"/>
  <c r="J1270" i="2" s="1"/>
  <c r="M1265" i="2"/>
  <c r="L1265" i="2"/>
  <c r="K1265" i="2"/>
  <c r="J1265" i="2"/>
  <c r="M1256" i="2"/>
  <c r="L1256" i="2"/>
  <c r="K1256" i="2"/>
  <c r="J1256" i="2"/>
  <c r="M1252" i="2"/>
  <c r="L1252" i="2"/>
  <c r="K1252" i="2"/>
  <c r="J1252" i="2"/>
  <c r="M1248" i="2"/>
  <c r="L1248" i="2"/>
  <c r="K1248" i="2"/>
  <c r="J1248" i="2"/>
  <c r="M1237" i="2"/>
  <c r="L1237" i="2"/>
  <c r="K1237" i="2"/>
  <c r="J1237" i="2"/>
  <c r="M1224" i="2"/>
  <c r="M1223" i="2" s="1"/>
  <c r="L1224" i="2"/>
  <c r="K1224" i="2"/>
  <c r="K1223" i="2" s="1"/>
  <c r="J1224" i="2"/>
  <c r="M1209" i="2"/>
  <c r="M1208" i="2" s="1"/>
  <c r="L1209" i="2"/>
  <c r="L1208" i="2" s="1"/>
  <c r="K1209" i="2"/>
  <c r="K1208" i="2" s="1"/>
  <c r="J1209" i="2"/>
  <c r="J1208" i="2" s="1"/>
  <c r="M1201" i="2"/>
  <c r="L1201" i="2"/>
  <c r="K1201" i="2"/>
  <c r="J1201" i="2"/>
  <c r="M1198" i="2"/>
  <c r="L1198" i="2"/>
  <c r="K1198" i="2"/>
  <c r="J1198" i="2"/>
  <c r="M1190" i="2"/>
  <c r="L1190" i="2"/>
  <c r="K1190" i="2"/>
  <c r="J1190" i="2"/>
  <c r="M1180" i="2"/>
  <c r="L1180" i="2"/>
  <c r="K1180" i="2"/>
  <c r="J1180" i="2"/>
  <c r="M1170" i="2"/>
  <c r="L1170" i="2"/>
  <c r="K1170" i="2"/>
  <c r="J1170" i="2"/>
  <c r="M1160" i="2"/>
  <c r="L1160" i="2"/>
  <c r="K1160" i="2"/>
  <c r="J1160" i="2"/>
  <c r="M1152" i="2"/>
  <c r="L1152" i="2"/>
  <c r="K1152" i="2"/>
  <c r="J1152" i="2"/>
  <c r="M1141" i="2"/>
  <c r="L1141" i="2"/>
  <c r="K1141" i="2"/>
  <c r="J1141" i="2"/>
  <c r="M1125" i="2"/>
  <c r="L1125" i="2"/>
  <c r="K1125" i="2"/>
  <c r="J1125" i="2"/>
  <c r="M1119" i="2"/>
  <c r="M1116" i="2" s="1"/>
  <c r="L1119" i="2"/>
  <c r="K1119" i="2"/>
  <c r="J1119" i="2"/>
  <c r="M1110" i="2"/>
  <c r="L1110" i="2"/>
  <c r="K1110" i="2"/>
  <c r="J1110" i="2"/>
  <c r="M1103" i="2"/>
  <c r="L1103" i="2"/>
  <c r="K1103" i="2"/>
  <c r="J1103" i="2"/>
  <c r="M1098" i="2"/>
  <c r="L1098" i="2"/>
  <c r="K1098" i="2"/>
  <c r="J1098" i="2"/>
  <c r="M1087" i="2"/>
  <c r="L1087" i="2"/>
  <c r="K1087" i="2"/>
  <c r="J1087" i="2"/>
  <c r="M1076" i="2"/>
  <c r="L1076" i="2"/>
  <c r="K1076" i="2"/>
  <c r="J1076" i="2"/>
  <c r="M1066" i="2"/>
  <c r="L1066" i="2"/>
  <c r="K1066" i="2"/>
  <c r="J1066" i="2"/>
  <c r="M1062" i="2"/>
  <c r="L1062" i="2"/>
  <c r="K1062" i="2"/>
  <c r="J1062" i="2"/>
  <c r="M1058" i="2"/>
  <c r="L1058" i="2"/>
  <c r="K1058" i="2"/>
  <c r="J1058" i="2"/>
  <c r="M1051" i="2"/>
  <c r="M1048" i="2" s="1"/>
  <c r="M1045" i="2" s="1"/>
  <c r="L1051" i="2"/>
  <c r="K1051" i="2"/>
  <c r="J1051" i="2"/>
  <c r="J1048" i="2" s="1"/>
  <c r="J1045" i="2" s="1"/>
  <c r="M1035" i="2"/>
  <c r="M1032" i="2" s="1"/>
  <c r="M1030" i="2" s="1"/>
  <c r="L1035" i="2"/>
  <c r="L1032" i="2" s="1"/>
  <c r="L1030" i="2" s="1"/>
  <c r="K1035" i="2"/>
  <c r="K1032" i="2" s="1"/>
  <c r="K1030" i="2" s="1"/>
  <c r="J1035" i="2"/>
  <c r="J1032" i="2" s="1"/>
  <c r="J1030" i="2" s="1"/>
  <c r="M1023" i="2"/>
  <c r="L1023" i="2"/>
  <c r="K1023" i="2"/>
  <c r="J1023" i="2"/>
  <c r="M1017" i="2"/>
  <c r="L1017" i="2"/>
  <c r="K1017" i="2"/>
  <c r="J1017" i="2"/>
  <c r="M1007" i="2"/>
  <c r="L1007" i="2"/>
  <c r="K1007" i="2"/>
  <c r="J1007" i="2"/>
  <c r="M981" i="2"/>
  <c r="M979" i="2" s="1"/>
  <c r="M975" i="2" s="1"/>
  <c r="M997" i="2" s="1"/>
  <c r="L981" i="2"/>
  <c r="L979" i="2" s="1"/>
  <c r="L975" i="2" s="1"/>
  <c r="L997" i="2" s="1"/>
  <c r="K981" i="2"/>
  <c r="K979" i="2" s="1"/>
  <c r="K975" i="2" s="1"/>
  <c r="K997" i="2" s="1"/>
  <c r="J981" i="2"/>
  <c r="J979" i="2" s="1"/>
  <c r="J975" i="2" s="1"/>
  <c r="J997" i="2" s="1"/>
  <c r="M980" i="2"/>
  <c r="M976" i="2" s="1"/>
  <c r="M971" i="2" s="1"/>
  <c r="L980" i="2"/>
  <c r="L976" i="2" s="1"/>
  <c r="K980" i="2"/>
  <c r="J980" i="2"/>
  <c r="J976" i="2" s="1"/>
  <c r="J971" i="2" s="1"/>
  <c r="M960" i="2"/>
  <c r="L960" i="2"/>
  <c r="K960" i="2"/>
  <c r="J960" i="2"/>
  <c r="M954" i="2"/>
  <c r="L954" i="2"/>
  <c r="K954" i="2"/>
  <c r="J954" i="2"/>
  <c r="M950" i="2"/>
  <c r="L950" i="2"/>
  <c r="K950" i="2"/>
  <c r="J950" i="2"/>
  <c r="J946" i="2"/>
  <c r="J942" i="2" s="1"/>
  <c r="M942" i="2"/>
  <c r="L942" i="2"/>
  <c r="K942" i="2"/>
  <c r="M930" i="2"/>
  <c r="L930" i="2"/>
  <c r="K930" i="2"/>
  <c r="J930" i="2"/>
  <c r="M918" i="2"/>
  <c r="L918" i="2"/>
  <c r="K918" i="2"/>
  <c r="J918" i="2"/>
  <c r="M906" i="2"/>
  <c r="L906" i="2"/>
  <c r="K906" i="2"/>
  <c r="J906" i="2"/>
  <c r="M883" i="2"/>
  <c r="L883" i="2"/>
  <c r="K883" i="2"/>
  <c r="J883" i="2"/>
  <c r="M876" i="2"/>
  <c r="M859" i="2" s="1"/>
  <c r="M857" i="2" s="1"/>
  <c r="L876" i="2"/>
  <c r="K876" i="2"/>
  <c r="J876" i="2"/>
  <c r="M869" i="2"/>
  <c r="L869" i="2"/>
  <c r="K869" i="2"/>
  <c r="J869" i="2"/>
  <c r="M861" i="2"/>
  <c r="L861" i="2"/>
  <c r="K861" i="2"/>
  <c r="K859" i="2" s="1"/>
  <c r="K857" i="2" s="1"/>
  <c r="J861" i="2"/>
  <c r="M850" i="2"/>
  <c r="L850" i="2"/>
  <c r="K850" i="2"/>
  <c r="J850" i="2"/>
  <c r="M841" i="2"/>
  <c r="L841" i="2"/>
  <c r="K841" i="2"/>
  <c r="J841" i="2"/>
  <c r="M825" i="2"/>
  <c r="L825" i="2"/>
  <c r="K825" i="2"/>
  <c r="J825" i="2"/>
  <c r="M820" i="2"/>
  <c r="L820" i="2"/>
  <c r="K820" i="2"/>
  <c r="J820" i="2"/>
  <c r="M799" i="2"/>
  <c r="L799" i="2"/>
  <c r="K799" i="2"/>
  <c r="J799" i="2"/>
  <c r="M793" i="2"/>
  <c r="L793" i="2"/>
  <c r="K793" i="2"/>
  <c r="J793" i="2"/>
  <c r="M783" i="2"/>
  <c r="M779" i="2"/>
  <c r="L779" i="2"/>
  <c r="K779" i="2"/>
  <c r="J779" i="2"/>
  <c r="M773" i="2"/>
  <c r="L773" i="2"/>
  <c r="K773" i="2"/>
  <c r="J773" i="2"/>
  <c r="M768" i="2"/>
  <c r="M765" i="2" s="1"/>
  <c r="L768" i="2"/>
  <c r="L765" i="2" s="1"/>
  <c r="K768" i="2"/>
  <c r="J768" i="2"/>
  <c r="J765" i="2" s="1"/>
  <c r="M755" i="2"/>
  <c r="L755" i="2"/>
  <c r="K755" i="2"/>
  <c r="J755" i="2"/>
  <c r="M745" i="2"/>
  <c r="L745" i="2"/>
  <c r="K745" i="2"/>
  <c r="J745" i="2"/>
  <c r="M738" i="2"/>
  <c r="M734" i="2" s="1"/>
  <c r="M724" i="2" s="1"/>
  <c r="L738" i="2"/>
  <c r="K738" i="2"/>
  <c r="J738" i="2"/>
  <c r="M715" i="2"/>
  <c r="L715" i="2"/>
  <c r="K715" i="2"/>
  <c r="J715" i="2"/>
  <c r="M693" i="2"/>
  <c r="L693" i="2"/>
  <c r="K693" i="2"/>
  <c r="K677" i="2" s="1"/>
  <c r="K671" i="2" s="1"/>
  <c r="J693" i="2"/>
  <c r="M663" i="2"/>
  <c r="L663" i="2"/>
  <c r="K663" i="2"/>
  <c r="J663" i="2"/>
  <c r="M660" i="2"/>
  <c r="L660" i="2"/>
  <c r="K660" i="2"/>
  <c r="J660" i="2"/>
  <c r="M658" i="2"/>
  <c r="L658" i="2"/>
  <c r="K658" i="2"/>
  <c r="J658" i="2"/>
  <c r="M656" i="2"/>
  <c r="L656" i="2"/>
  <c r="K656" i="2"/>
  <c r="J656" i="2"/>
  <c r="M647" i="2"/>
  <c r="L647" i="2"/>
  <c r="K647" i="2"/>
  <c r="J647" i="2"/>
  <c r="M634" i="2"/>
  <c r="L634" i="2"/>
  <c r="K634" i="2"/>
  <c r="J634" i="2"/>
  <c r="M631" i="2"/>
  <c r="L631" i="2"/>
  <c r="K631" i="2"/>
  <c r="J631" i="2"/>
  <c r="M628" i="2"/>
  <c r="L628" i="2"/>
  <c r="K628" i="2"/>
  <c r="J628" i="2"/>
  <c r="M615" i="2"/>
  <c r="M613" i="2" s="1"/>
  <c r="L615" i="2"/>
  <c r="L613" i="2" s="1"/>
  <c r="K615" i="2"/>
  <c r="K613" i="2" s="1"/>
  <c r="J615" i="2"/>
  <c r="J613" i="2" s="1"/>
  <c r="F615" i="2"/>
  <c r="G615" i="2" s="1"/>
  <c r="H615" i="2" s="1"/>
  <c r="I615" i="2" s="1"/>
  <c r="M608" i="2"/>
  <c r="L608" i="2"/>
  <c r="K608" i="2"/>
  <c r="J608" i="2"/>
  <c r="M602" i="2"/>
  <c r="L602" i="2"/>
  <c r="K602" i="2"/>
  <c r="J602" i="2"/>
  <c r="M588" i="2"/>
  <c r="L588" i="2"/>
  <c r="K588" i="2"/>
  <c r="J588" i="2"/>
  <c r="J587" i="2" s="1"/>
  <c r="M578" i="2"/>
  <c r="L578" i="2"/>
  <c r="K578" i="2"/>
  <c r="J578" i="2"/>
  <c r="M568" i="2"/>
  <c r="L568" i="2"/>
  <c r="K568" i="2"/>
  <c r="J568" i="2"/>
  <c r="M559" i="2"/>
  <c r="L559" i="2"/>
  <c r="K559" i="2"/>
  <c r="J559" i="2"/>
  <c r="J555" i="2" s="1"/>
  <c r="J581" i="2" s="1"/>
  <c r="I557" i="2"/>
  <c r="H557" i="2"/>
  <c r="G557" i="2"/>
  <c r="F557" i="2"/>
  <c r="E557" i="2"/>
  <c r="M547" i="2"/>
  <c r="L547" i="2"/>
  <c r="K547" i="2"/>
  <c r="J547" i="2"/>
  <c r="M534" i="2"/>
  <c r="M527" i="2" s="1"/>
  <c r="L534" i="2"/>
  <c r="K534" i="2"/>
  <c r="K527" i="2" s="1"/>
  <c r="J534" i="2"/>
  <c r="I532" i="2"/>
  <c r="H532" i="2"/>
  <c r="G532" i="2"/>
  <c r="F532" i="2"/>
  <c r="E532" i="2"/>
  <c r="I529" i="2"/>
  <c r="H529" i="2"/>
  <c r="G529" i="2"/>
  <c r="F529" i="2"/>
  <c r="E529" i="2"/>
  <c r="M519" i="2"/>
  <c r="L519" i="2"/>
  <c r="K519" i="2"/>
  <c r="J519" i="2"/>
  <c r="M511" i="2"/>
  <c r="L511" i="2"/>
  <c r="K511" i="2"/>
  <c r="K507" i="2" s="1"/>
  <c r="J511" i="2"/>
  <c r="I509" i="2"/>
  <c r="H509" i="2"/>
  <c r="G509" i="2"/>
  <c r="F509" i="2"/>
  <c r="E509" i="2"/>
  <c r="M496" i="2"/>
  <c r="L496" i="2"/>
  <c r="L495" i="2" s="1"/>
  <c r="K496" i="2"/>
  <c r="K495" i="2" s="1"/>
  <c r="J496" i="2"/>
  <c r="J495" i="2" s="1"/>
  <c r="M495" i="2"/>
  <c r="M491" i="2"/>
  <c r="L491" i="2"/>
  <c r="L488" i="2" s="1"/>
  <c r="K491" i="2"/>
  <c r="K488" i="2" s="1"/>
  <c r="J491" i="2"/>
  <c r="J488" i="2" s="1"/>
  <c r="M488" i="2"/>
  <c r="M475" i="2"/>
  <c r="M469" i="2" s="1"/>
  <c r="L475" i="2"/>
  <c r="L469" i="2" s="1"/>
  <c r="K475" i="2"/>
  <c r="K469" i="2" s="1"/>
  <c r="J475" i="2"/>
  <c r="J469" i="2" s="1"/>
  <c r="M464" i="2"/>
  <c r="L464" i="2"/>
  <c r="K464" i="2"/>
  <c r="J464" i="2"/>
  <c r="M448" i="2"/>
  <c r="L448" i="2"/>
  <c r="L445" i="2" s="1"/>
  <c r="K448" i="2"/>
  <c r="J448" i="2"/>
  <c r="M441" i="2"/>
  <c r="L441" i="2"/>
  <c r="L426" i="2" s="1"/>
  <c r="K441" i="2"/>
  <c r="J441" i="2"/>
  <c r="M428" i="2"/>
  <c r="L428" i="2"/>
  <c r="K428" i="2"/>
  <c r="K426" i="2" s="1"/>
  <c r="J428" i="2"/>
  <c r="J426" i="2" s="1"/>
  <c r="M415" i="2"/>
  <c r="L415" i="2"/>
  <c r="K415" i="2"/>
  <c r="J415" i="2"/>
  <c r="M405" i="2"/>
  <c r="L405" i="2"/>
  <c r="K405" i="2"/>
  <c r="J405" i="2"/>
  <c r="M399" i="2"/>
  <c r="L399" i="2"/>
  <c r="K399" i="2"/>
  <c r="J399" i="2"/>
  <c r="M391" i="2"/>
  <c r="L391" i="2"/>
  <c r="K391" i="2"/>
  <c r="J391" i="2"/>
  <c r="M382" i="2"/>
  <c r="L382" i="2"/>
  <c r="K382" i="2"/>
  <c r="J382" i="2"/>
  <c r="M377" i="2"/>
  <c r="L377" i="2"/>
  <c r="K377" i="2"/>
  <c r="J377" i="2"/>
  <c r="M369" i="2"/>
  <c r="L369" i="2"/>
  <c r="K369" i="2"/>
  <c r="J369" i="2"/>
  <c r="M352" i="2"/>
  <c r="L352" i="2"/>
  <c r="K352" i="2"/>
  <c r="J352" i="2"/>
  <c r="M336" i="2"/>
  <c r="L336" i="2"/>
  <c r="K336" i="2"/>
  <c r="J336" i="2"/>
  <c r="M331" i="2"/>
  <c r="L331" i="2"/>
  <c r="K331" i="2"/>
  <c r="J331" i="2"/>
  <c r="M323" i="2"/>
  <c r="M321" i="2" s="1"/>
  <c r="M319" i="2" s="1"/>
  <c r="M344" i="2" s="1"/>
  <c r="L323" i="2"/>
  <c r="L321" i="2" s="1"/>
  <c r="L319" i="2" s="1"/>
  <c r="L344" i="2" s="1"/>
  <c r="K323" i="2"/>
  <c r="K321" i="2" s="1"/>
  <c r="K319" i="2" s="1"/>
  <c r="K344" i="2" s="1"/>
  <c r="J323" i="2"/>
  <c r="J321" i="2" s="1"/>
  <c r="J319" i="2" s="1"/>
  <c r="J344" i="2" s="1"/>
  <c r="M311" i="2"/>
  <c r="L311" i="2"/>
  <c r="K311" i="2"/>
  <c r="M298" i="2"/>
  <c r="L298" i="2"/>
  <c r="K298" i="2"/>
  <c r="J297" i="2"/>
  <c r="J296" i="2" s="1"/>
  <c r="M277" i="2"/>
  <c r="L277" i="2"/>
  <c r="L273" i="2" s="1"/>
  <c r="L270" i="2" s="1"/>
  <c r="K277" i="2"/>
  <c r="J273" i="2"/>
  <c r="J270" i="2" s="1"/>
  <c r="M259" i="2"/>
  <c r="L259" i="2"/>
  <c r="K259" i="2"/>
  <c r="J259" i="2"/>
  <c r="M251" i="2"/>
  <c r="L251" i="2"/>
  <c r="K251" i="2"/>
  <c r="J251" i="2"/>
  <c r="M223" i="2"/>
  <c r="L223" i="2"/>
  <c r="K223" i="2"/>
  <c r="J223" i="2"/>
  <c r="M218" i="2"/>
  <c r="L218" i="2"/>
  <c r="K218" i="2"/>
  <c r="J218" i="2"/>
  <c r="M196" i="2"/>
  <c r="L196" i="2"/>
  <c r="K196" i="2"/>
  <c r="J196" i="2"/>
  <c r="M173" i="2"/>
  <c r="M172" i="2" s="1"/>
  <c r="L173" i="2"/>
  <c r="L172" i="2" s="1"/>
  <c r="K173" i="2"/>
  <c r="K172" i="2" s="1"/>
  <c r="J173" i="2"/>
  <c r="J172" i="2" s="1"/>
  <c r="M169" i="2"/>
  <c r="L169" i="2"/>
  <c r="K169" i="2"/>
  <c r="J169" i="2"/>
  <c r="J168" i="2"/>
  <c r="J164" i="2" s="1"/>
  <c r="M164" i="2"/>
  <c r="L164" i="2"/>
  <c r="K164" i="2"/>
  <c r="M160" i="2"/>
  <c r="L160" i="2"/>
  <c r="K160" i="2"/>
  <c r="J160" i="2"/>
  <c r="J159" i="2"/>
  <c r="J158" i="2"/>
  <c r="J157" i="2"/>
  <c r="J156" i="2"/>
  <c r="J155" i="2"/>
  <c r="M151" i="2"/>
  <c r="L151" i="2"/>
  <c r="K151" i="2"/>
  <c r="M134" i="2"/>
  <c r="L134" i="2"/>
  <c r="K134" i="2"/>
  <c r="J134" i="2"/>
  <c r="M128" i="2"/>
  <c r="L128" i="2"/>
  <c r="K128" i="2"/>
  <c r="J128" i="2"/>
  <c r="M123" i="2"/>
  <c r="L123" i="2"/>
  <c r="K123" i="2"/>
  <c r="J123" i="2"/>
  <c r="J108" i="2"/>
  <c r="J107" i="2"/>
  <c r="M106" i="2"/>
  <c r="M92" i="2" s="1"/>
  <c r="M58" i="2" s="1"/>
  <c r="M115" i="2" s="1"/>
  <c r="L106" i="2"/>
  <c r="L92" i="2" s="1"/>
  <c r="L58" i="2" s="1"/>
  <c r="L115" i="2" s="1"/>
  <c r="K106" i="2"/>
  <c r="K92" i="2" s="1"/>
  <c r="K58" i="2" s="1"/>
  <c r="K115" i="2" s="1"/>
  <c r="J106" i="2"/>
  <c r="J92" i="2" s="1"/>
  <c r="J58" i="2" s="1"/>
  <c r="J115" i="2" s="1"/>
  <c r="M104" i="2"/>
  <c r="L104" i="2"/>
  <c r="K104" i="2"/>
  <c r="M93" i="2"/>
  <c r="L93" i="2"/>
  <c r="K93" i="2"/>
  <c r="J93" i="2"/>
  <c r="M62" i="2"/>
  <c r="M59" i="2" s="1"/>
  <c r="L62" i="2"/>
  <c r="L59" i="2" s="1"/>
  <c r="K62" i="2"/>
  <c r="K59" i="2" s="1"/>
  <c r="J62" i="2"/>
  <c r="J59" i="2" s="1"/>
  <c r="J50" i="2"/>
  <c r="J49" i="2"/>
  <c r="J48" i="2"/>
  <c r="J47" i="2"/>
  <c r="J46" i="2"/>
  <c r="J45" i="2"/>
  <c r="J44" i="2"/>
  <c r="M43" i="2"/>
  <c r="L43" i="2"/>
  <c r="K43" i="2"/>
  <c r="J42" i="2"/>
  <c r="J41" i="2" s="1"/>
  <c r="M41" i="2"/>
  <c r="L41" i="2"/>
  <c r="K41" i="2"/>
  <c r="J38" i="2"/>
  <c r="J37" i="2"/>
  <c r="J36" i="2"/>
  <c r="M35" i="2"/>
  <c r="M30" i="2" s="1"/>
  <c r="L35" i="2"/>
  <c r="L30" i="2" s="1"/>
  <c r="K35" i="2"/>
  <c r="K30" i="2" s="1"/>
  <c r="J29" i="2"/>
  <c r="J28" i="2"/>
  <c r="M26" i="2"/>
  <c r="L26" i="2"/>
  <c r="K26" i="2"/>
  <c r="J25" i="2"/>
  <c r="J24" i="2"/>
  <c r="J23" i="2"/>
  <c r="J22" i="2"/>
  <c r="J21" i="2"/>
  <c r="J20" i="2"/>
  <c r="J19" i="2"/>
  <c r="J18" i="2"/>
  <c r="J17" i="2"/>
  <c r="J16" i="2"/>
  <c r="J15" i="2"/>
  <c r="M14" i="2"/>
  <c r="L14" i="2"/>
  <c r="K14" i="2"/>
  <c r="J734" i="2" l="1"/>
  <c r="J724" i="2" s="1"/>
  <c r="L1048" i="2"/>
  <c r="L1045" i="2" s="1"/>
  <c r="L734" i="2"/>
  <c r="L724" i="2" s="1"/>
  <c r="L527" i="2"/>
  <c r="J677" i="2"/>
  <c r="J671" i="2" s="1"/>
  <c r="J1320" i="2"/>
  <c r="J1382" i="2"/>
  <c r="J1416" i="2" s="1"/>
  <c r="M445" i="2"/>
  <c r="J507" i="2"/>
  <c r="L507" i="2"/>
  <c r="M426" i="2"/>
  <c r="K445" i="2"/>
  <c r="K765" i="2"/>
  <c r="J783" i="2"/>
  <c r="K555" i="2"/>
  <c r="K581" i="2" s="1"/>
  <c r="K587" i="2"/>
  <c r="L783" i="2"/>
  <c r="L677" i="2"/>
  <c r="L671" i="2" s="1"/>
  <c r="M555" i="2"/>
  <c r="M581" i="2" s="1"/>
  <c r="K1140" i="2"/>
  <c r="K1131" i="2" s="1"/>
  <c r="K1218" i="2" s="1"/>
  <c r="M1346" i="2"/>
  <c r="L838" i="2"/>
  <c r="L836" i="2" s="1"/>
  <c r="L1140" i="2"/>
  <c r="L1131" i="2" s="1"/>
  <c r="L1218" i="2" s="1"/>
  <c r="J1301" i="2"/>
  <c r="J1318" i="2" s="1"/>
  <c r="K1319" i="2" s="1"/>
  <c r="K646" i="2"/>
  <c r="K645" i="2" s="1"/>
  <c r="K668" i="2" s="1"/>
  <c r="M1084" i="2"/>
  <c r="L1223" i="2"/>
  <c r="K1301" i="2"/>
  <c r="K1318" i="2" s="1"/>
  <c r="K1320" i="2"/>
  <c r="K1336" i="2" s="1"/>
  <c r="L627" i="2"/>
  <c r="L626" i="2" s="1"/>
  <c r="L642" i="2" s="1"/>
  <c r="M646" i="2"/>
  <c r="M645" i="2" s="1"/>
  <c r="M668" i="2" s="1"/>
  <c r="K1116" i="2"/>
  <c r="M1320" i="2"/>
  <c r="M1336" i="2" s="1"/>
  <c r="L1116" i="2"/>
  <c r="L1082" i="2" s="1"/>
  <c r="L1128" i="2" s="1"/>
  <c r="M507" i="2"/>
  <c r="M505" i="2" s="1"/>
  <c r="M553" i="2" s="1"/>
  <c r="M583" i="2" s="1"/>
  <c r="K389" i="2"/>
  <c r="M350" i="2"/>
  <c r="K188" i="2"/>
  <c r="K180" i="2" s="1"/>
  <c r="K267" i="2" s="1"/>
  <c r="L122" i="2"/>
  <c r="L118" i="2" s="1"/>
  <c r="M188" i="2"/>
  <c r="M180" i="2" s="1"/>
  <c r="M267" i="2" s="1"/>
  <c r="K39" i="2"/>
  <c r="L39" i="2"/>
  <c r="M1245" i="2"/>
  <c r="K1346" i="2"/>
  <c r="K1380" i="2" s="1"/>
  <c r="M122" i="2"/>
  <c r="L188" i="2"/>
  <c r="L180" i="2" s="1"/>
  <c r="L267" i="2" s="1"/>
  <c r="L389" i="2"/>
  <c r="J445" i="2"/>
  <c r="J527" i="2"/>
  <c r="K1048" i="2"/>
  <c r="K1045" i="2" s="1"/>
  <c r="J1116" i="2"/>
  <c r="M1140" i="2"/>
  <c r="M1131" i="2" s="1"/>
  <c r="M1218" i="2" s="1"/>
  <c r="J1223" i="2"/>
  <c r="L1346" i="2"/>
  <c r="L1380" i="2" s="1"/>
  <c r="L587" i="2"/>
  <c r="K783" i="2"/>
  <c r="M587" i="2"/>
  <c r="M586" i="2" s="1"/>
  <c r="M622" i="2" s="1"/>
  <c r="L859" i="2"/>
  <c r="L857" i="2" s="1"/>
  <c r="M1301" i="2"/>
  <c r="M1318" i="2" s="1"/>
  <c r="K1382" i="2"/>
  <c r="K1341" i="2" s="1"/>
  <c r="J859" i="2"/>
  <c r="J857" i="2" s="1"/>
  <c r="J350" i="2"/>
  <c r="J627" i="2"/>
  <c r="J626" i="2" s="1"/>
  <c r="J642" i="2" s="1"/>
  <c r="M677" i="2"/>
  <c r="M671" i="2" s="1"/>
  <c r="J838" i="2"/>
  <c r="J836" i="2" s="1"/>
  <c r="L1382" i="2"/>
  <c r="L1416" i="2" s="1"/>
  <c r="L1417" i="2" s="1"/>
  <c r="M389" i="2"/>
  <c r="M348" i="2" s="1"/>
  <c r="M422" i="2" s="1"/>
  <c r="L555" i="2"/>
  <c r="L581" i="2" s="1"/>
  <c r="N581" i="2" s="1"/>
  <c r="O581" i="2" s="1"/>
  <c r="K350" i="2"/>
  <c r="K627" i="2"/>
  <c r="K626" i="2" s="1"/>
  <c r="K642" i="2" s="1"/>
  <c r="J646" i="2"/>
  <c r="J645" i="2" s="1"/>
  <c r="J668" i="2" s="1"/>
  <c r="M669" i="2" s="1"/>
  <c r="K838" i="2"/>
  <c r="K836" i="2" s="1"/>
  <c r="J897" i="2"/>
  <c r="J887" i="2" s="1"/>
  <c r="J1003" i="2"/>
  <c r="J1000" i="2" s="1"/>
  <c r="J1079" i="2" s="1"/>
  <c r="L350" i="2"/>
  <c r="K1003" i="2"/>
  <c r="K1000" i="2" s="1"/>
  <c r="K1079" i="2" s="1"/>
  <c r="J1084" i="2"/>
  <c r="J1082" i="2" s="1"/>
  <c r="J1128" i="2" s="1"/>
  <c r="J1245" i="2"/>
  <c r="J122" i="2"/>
  <c r="J143" i="2" s="1"/>
  <c r="M627" i="2"/>
  <c r="M626" i="2" s="1"/>
  <c r="M642" i="2" s="1"/>
  <c r="L646" i="2"/>
  <c r="L645" i="2" s="1"/>
  <c r="L668" i="2" s="1"/>
  <c r="L669" i="2" s="1"/>
  <c r="M838" i="2"/>
  <c r="M836" i="2" s="1"/>
  <c r="L1003" i="2"/>
  <c r="L1000" i="2" s="1"/>
  <c r="L1079" i="2" s="1"/>
  <c r="K1084" i="2"/>
  <c r="K1082" i="2" s="1"/>
  <c r="K1128" i="2" s="1"/>
  <c r="J1140" i="2"/>
  <c r="J1131" i="2" s="1"/>
  <c r="J1218" i="2" s="1"/>
  <c r="K1245" i="2"/>
  <c r="K1221" i="2" s="1"/>
  <c r="K1276" i="2" s="1"/>
  <c r="K122" i="2"/>
  <c r="K143" i="2" s="1"/>
  <c r="K144" i="2" s="1"/>
  <c r="J188" i="2"/>
  <c r="J180" i="2" s="1"/>
  <c r="J267" i="2" s="1"/>
  <c r="J389" i="2"/>
  <c r="M1003" i="2"/>
  <c r="M1000" i="2" s="1"/>
  <c r="M1079" i="2" s="1"/>
  <c r="L1084" i="2"/>
  <c r="L1245" i="2"/>
  <c r="L1221" i="2" s="1"/>
  <c r="L1276" i="2" s="1"/>
  <c r="J1346" i="2"/>
  <c r="J1341" i="2" s="1"/>
  <c r="L1493" i="2"/>
  <c r="L1517" i="2" s="1"/>
  <c r="L1283" i="2"/>
  <c r="L1299" i="2" s="1"/>
  <c r="L1300" i="2" s="1"/>
  <c r="M1493" i="2"/>
  <c r="M1517" i="2" s="1"/>
  <c r="J1283" i="2"/>
  <c r="J1299" i="2" s="1"/>
  <c r="M897" i="2"/>
  <c r="M887" i="2" s="1"/>
  <c r="K734" i="2"/>
  <c r="K724" i="2" s="1"/>
  <c r="K897" i="2"/>
  <c r="K887" i="2" s="1"/>
  <c r="M763" i="2"/>
  <c r="M1380" i="2"/>
  <c r="M1418" i="2" s="1"/>
  <c r="M1341" i="2"/>
  <c r="K297" i="2"/>
  <c r="K296" i="2" s="1"/>
  <c r="K939" i="2"/>
  <c r="K934" i="2" s="1"/>
  <c r="M1082" i="2"/>
  <c r="M1128" i="2" s="1"/>
  <c r="M1283" i="2"/>
  <c r="M1299" i="2" s="1"/>
  <c r="K1493" i="2"/>
  <c r="K1517" i="2" s="1"/>
  <c r="J425" i="2"/>
  <c r="J502" i="2" s="1"/>
  <c r="L897" i="2"/>
  <c r="L887" i="2" s="1"/>
  <c r="J1493" i="2"/>
  <c r="J1517" i="2" s="1"/>
  <c r="K76" i="2"/>
  <c r="K54" i="2" s="1"/>
  <c r="K113" i="2" s="1"/>
  <c r="K1283" i="2"/>
  <c r="K1299" i="2" s="1"/>
  <c r="K1338" i="2" s="1"/>
  <c r="K763" i="2"/>
  <c r="L1490" i="2"/>
  <c r="L297" i="2"/>
  <c r="L296" i="2" s="1"/>
  <c r="L316" i="2" s="1"/>
  <c r="M939" i="2"/>
  <c r="M934" i="2" s="1"/>
  <c r="M995" i="2" s="1"/>
  <c r="K345" i="2"/>
  <c r="L505" i="2"/>
  <c r="L553" i="2" s="1"/>
  <c r="L763" i="2"/>
  <c r="M1221" i="2"/>
  <c r="M1276" i="2" s="1"/>
  <c r="J1490" i="2"/>
  <c r="M297" i="2"/>
  <c r="M296" i="2" s="1"/>
  <c r="J348" i="2"/>
  <c r="J422" i="2" s="1"/>
  <c r="L425" i="2"/>
  <c r="L502" i="2" s="1"/>
  <c r="K425" i="2"/>
  <c r="K502" i="2" s="1"/>
  <c r="J118" i="2"/>
  <c r="M143" i="2"/>
  <c r="M144" i="2" s="1"/>
  <c r="M118" i="2"/>
  <c r="M425" i="2"/>
  <c r="M502" i="2" s="1"/>
  <c r="J763" i="2"/>
  <c r="J854" i="2" s="1"/>
  <c r="L643" i="2"/>
  <c r="K273" i="2"/>
  <c r="K270" i="2" s="1"/>
  <c r="K1490" i="2"/>
  <c r="L939" i="2"/>
  <c r="L934" i="2" s="1"/>
  <c r="J35" i="2"/>
  <c r="J30" i="2" s="1"/>
  <c r="M148" i="2"/>
  <c r="M146" i="2" s="1"/>
  <c r="M177" i="2" s="1"/>
  <c r="M1523" i="2" s="1"/>
  <c r="J151" i="2"/>
  <c r="J148" i="2" s="1"/>
  <c r="J146" i="2" s="1"/>
  <c r="J177" i="2" s="1"/>
  <c r="L148" i="2"/>
  <c r="L146" i="2" s="1"/>
  <c r="L177" i="2" s="1"/>
  <c r="M273" i="2"/>
  <c r="M270" i="2" s="1"/>
  <c r="K348" i="2"/>
  <c r="K422" i="2" s="1"/>
  <c r="L586" i="2"/>
  <c r="L622" i="2" s="1"/>
  <c r="L76" i="2"/>
  <c r="L54" i="2" s="1"/>
  <c r="L113" i="2" s="1"/>
  <c r="J316" i="2"/>
  <c r="J586" i="2"/>
  <c r="J622" i="2" s="1"/>
  <c r="J939" i="2"/>
  <c r="J934" i="2" s="1"/>
  <c r="J995" i="2" s="1"/>
  <c r="K505" i="2"/>
  <c r="K553" i="2" s="1"/>
  <c r="K583" i="2" s="1"/>
  <c r="M1490" i="2"/>
  <c r="J14" i="2"/>
  <c r="J26" i="2"/>
  <c r="M76" i="2"/>
  <c r="M54" i="2" s="1"/>
  <c r="M113" i="2" s="1"/>
  <c r="J505" i="2"/>
  <c r="J553" i="2" s="1"/>
  <c r="J583" i="2" s="1"/>
  <c r="K998" i="2"/>
  <c r="M39" i="2"/>
  <c r="K586" i="2"/>
  <c r="K622" i="2" s="1"/>
  <c r="K12" i="2"/>
  <c r="M12" i="2"/>
  <c r="J104" i="2"/>
  <c r="J76" i="2" s="1"/>
  <c r="J54" i="2" s="1"/>
  <c r="L1318" i="2"/>
  <c r="K116" i="2"/>
  <c r="L268" i="2"/>
  <c r="J1336" i="2"/>
  <c r="L1337" i="2" s="1"/>
  <c r="M116" i="2"/>
  <c r="L116" i="2"/>
  <c r="M582" i="2"/>
  <c r="J1380" i="2"/>
  <c r="J1418" i="2" s="1"/>
  <c r="M345" i="2"/>
  <c r="M998" i="2"/>
  <c r="L345" i="2"/>
  <c r="L12" i="2"/>
  <c r="L7" i="2" s="1"/>
  <c r="L51" i="2" s="1"/>
  <c r="J43" i="2"/>
  <c r="J39" i="2" s="1"/>
  <c r="K148" i="2"/>
  <c r="K146" i="2" s="1"/>
  <c r="K177" i="2" s="1"/>
  <c r="K582" i="2"/>
  <c r="M1417" i="2"/>
  <c r="L998" i="2"/>
  <c r="M1338" i="2" l="1"/>
  <c r="L582" i="2"/>
  <c r="L854" i="2"/>
  <c r="L583" i="2"/>
  <c r="L584" i="2" s="1"/>
  <c r="K1416" i="2"/>
  <c r="K1417" i="2" s="1"/>
  <c r="J1417" i="2" s="1"/>
  <c r="M1319" i="2"/>
  <c r="L1418" i="2"/>
  <c r="K1129" i="2"/>
  <c r="J1221" i="2"/>
  <c r="J1276" i="2" s="1"/>
  <c r="K1277" i="2" s="1"/>
  <c r="L1319" i="2"/>
  <c r="J1319" i="2" s="1"/>
  <c r="J1523" i="2"/>
  <c r="M1524" i="2" s="1"/>
  <c r="M854" i="2"/>
  <c r="M855" i="2" s="1"/>
  <c r="K669" i="2"/>
  <c r="M643" i="2"/>
  <c r="K1219" i="2"/>
  <c r="L348" i="2"/>
  <c r="L422" i="2" s="1"/>
  <c r="L423" i="2" s="1"/>
  <c r="L503" i="2"/>
  <c r="L143" i="2"/>
  <c r="L144" i="2" s="1"/>
  <c r="J144" i="2" s="1"/>
  <c r="L1523" i="2"/>
  <c r="K7" i="2"/>
  <c r="K51" i="2" s="1"/>
  <c r="K268" i="2"/>
  <c r="M1080" i="2"/>
  <c r="L1080" i="2"/>
  <c r="L1341" i="2"/>
  <c r="M268" i="2"/>
  <c r="K643" i="2"/>
  <c r="K423" i="2"/>
  <c r="K118" i="2"/>
  <c r="K316" i="2"/>
  <c r="K317" i="2" s="1"/>
  <c r="L1277" i="2"/>
  <c r="L1279" i="2"/>
  <c r="K1080" i="2"/>
  <c r="J1279" i="2"/>
  <c r="M1300" i="2"/>
  <c r="K995" i="2"/>
  <c r="K996" i="2" s="1"/>
  <c r="M1219" i="2"/>
  <c r="M423" i="2"/>
  <c r="L995" i="2"/>
  <c r="L996" i="2" s="1"/>
  <c r="K854" i="2"/>
  <c r="K855" i="2" s="1"/>
  <c r="L178" i="2"/>
  <c r="M1279" i="2"/>
  <c r="M316" i="2"/>
  <c r="M317" i="2" s="1"/>
  <c r="L1129" i="2"/>
  <c r="K503" i="2"/>
  <c r="K178" i="2"/>
  <c r="M1129" i="2"/>
  <c r="M503" i="2"/>
  <c r="L1491" i="2"/>
  <c r="K1300" i="2"/>
  <c r="K623" i="2"/>
  <c r="L623" i="2"/>
  <c r="K1491" i="2"/>
  <c r="J643" i="2"/>
  <c r="K1279" i="2"/>
  <c r="M7" i="2"/>
  <c r="M51" i="2" s="1"/>
  <c r="M1491" i="2"/>
  <c r="L317" i="2"/>
  <c r="L855" i="2"/>
  <c r="L1219" i="2"/>
  <c r="J1219" i="2" s="1"/>
  <c r="J1338" i="2"/>
  <c r="M1339" i="2" s="1"/>
  <c r="K554" i="2"/>
  <c r="M623" i="2"/>
  <c r="L1419" i="2"/>
  <c r="L554" i="2"/>
  <c r="K1381" i="2"/>
  <c r="M178" i="2"/>
  <c r="M1381" i="2"/>
  <c r="J669" i="2"/>
  <c r="J12" i="2"/>
  <c r="J7" i="2" s="1"/>
  <c r="J51" i="2" s="1"/>
  <c r="M1419" i="2"/>
  <c r="L1381" i="2"/>
  <c r="K1523" i="2"/>
  <c r="J113" i="2"/>
  <c r="L114" i="2" s="1"/>
  <c r="L1338" i="2"/>
  <c r="M996" i="2"/>
  <c r="M554" i="2"/>
  <c r="J998" i="2"/>
  <c r="J345" i="2"/>
  <c r="M1337" i="2"/>
  <c r="J268" i="2"/>
  <c r="K584" i="2"/>
  <c r="J116" i="2"/>
  <c r="M584" i="2"/>
  <c r="K1337" i="2"/>
  <c r="J582" i="2"/>
  <c r="N582" i="2"/>
  <c r="K1418" i="2" l="1"/>
  <c r="K1419" i="2" s="1"/>
  <c r="L1524" i="2"/>
  <c r="M1277" i="2"/>
  <c r="J1277" i="2" s="1"/>
  <c r="J1080" i="2"/>
  <c r="K1524" i="2"/>
  <c r="J423" i="2"/>
  <c r="N1300" i="2"/>
  <c r="M1521" i="2"/>
  <c r="M1527" i="2" s="1"/>
  <c r="J1300" i="2"/>
  <c r="K1339" i="2"/>
  <c r="J178" i="2"/>
  <c r="L1521" i="2"/>
  <c r="L1527" i="2" s="1"/>
  <c r="L1339" i="2"/>
  <c r="J503" i="2"/>
  <c r="J1129" i="2"/>
  <c r="J1381" i="2"/>
  <c r="J623" i="2"/>
  <c r="J855" i="2"/>
  <c r="J1491" i="2"/>
  <c r="J554" i="2"/>
  <c r="J317" i="2"/>
  <c r="K1521" i="2"/>
  <c r="K1527" i="2" s="1"/>
  <c r="J1419" i="2"/>
  <c r="J996" i="2"/>
  <c r="K114" i="2"/>
  <c r="J1521" i="2"/>
  <c r="J1527" i="2" s="1"/>
  <c r="L52" i="2"/>
  <c r="K52" i="2"/>
  <c r="M52" i="2"/>
  <c r="M114" i="2"/>
  <c r="J1524" i="2"/>
  <c r="J1337" i="2"/>
  <c r="J584" i="2"/>
  <c r="J1339" i="2" l="1"/>
  <c r="J114" i="2"/>
  <c r="K1522" i="2"/>
  <c r="M1522" i="2"/>
  <c r="J52" i="2"/>
  <c r="L1522" i="2"/>
  <c r="M1528" i="2"/>
  <c r="K1528" i="2"/>
  <c r="L1528" i="2"/>
  <c r="J1522" i="2" l="1"/>
  <c r="J1528" i="2"/>
</calcChain>
</file>

<file path=xl/sharedStrings.xml><?xml version="1.0" encoding="utf-8"?>
<sst xmlns="http://schemas.openxmlformats.org/spreadsheetml/2006/main" count="8067" uniqueCount="3364">
  <si>
    <t>Партнеры по развитию</t>
  </si>
  <si>
    <t>правительство</t>
  </si>
  <si>
    <t>доноры</t>
  </si>
  <si>
    <t>частный сектор</t>
  </si>
  <si>
    <t>Индикаторы воздействия, целей и задач (Indicators)</t>
  </si>
  <si>
    <t>Потребность в финансировании                         (млн. сомони) (Input)</t>
  </si>
  <si>
    <t xml:space="preserve">Ответственный </t>
  </si>
  <si>
    <t xml:space="preserve">Цели, задачи, мероприятия (Activities) </t>
  </si>
  <si>
    <t>Целевое значение индикатора (Target)/ 
Х- Срок исполнения мероприятий</t>
  </si>
  <si>
    <t>Созданы новые ассоциации</t>
  </si>
  <si>
    <t>Лаборатории оснащены современным оборудованием</t>
  </si>
  <si>
    <t xml:space="preserve">Внедрены налоговые льготы </t>
  </si>
  <si>
    <t xml:space="preserve">МПНТ, МЭРТ, </t>
  </si>
  <si>
    <t>МПНТ, МЭРТ, НК</t>
  </si>
  <si>
    <t xml:space="preserve">Созданы пункты приема </t>
  </si>
  <si>
    <t xml:space="preserve">Точки приема созданы                 </t>
  </si>
  <si>
    <t>Созданы</t>
  </si>
  <si>
    <t xml:space="preserve">МПНТ, 
Главгеология, МЭРТ, МФ </t>
  </si>
  <si>
    <t>Созданы новые АО</t>
  </si>
  <si>
    <t>Проведены геологоразведывательные работы</t>
  </si>
  <si>
    <t>Темпы роста промышленного производства (%)</t>
  </si>
  <si>
    <t>Х</t>
  </si>
  <si>
    <t xml:space="preserve">Созданы Бизнес-инкубаторы в крупных городах страны </t>
  </si>
  <si>
    <t>Единая база сформирована</t>
  </si>
  <si>
    <t>Нормативные требования усилены</t>
  </si>
  <si>
    <t>Земельное законодательство усовершенствовано</t>
  </si>
  <si>
    <t>Производства введены в эксплуатацию</t>
  </si>
  <si>
    <t>МПНТ, МЭРТ, МЮ</t>
  </si>
  <si>
    <t>МЭРТ,МПНТ, МЮ</t>
  </si>
  <si>
    <t>На   предприятиях внедрены новые технологии</t>
  </si>
  <si>
    <t>МПНТ,ТСт, ТПП</t>
  </si>
  <si>
    <t>МПНТ, МЭРТ, МЮ, НК,ТК, ГКИУГИ</t>
  </si>
  <si>
    <t xml:space="preserve">МПНТ, МЭРТ, МЮ </t>
  </si>
  <si>
    <t xml:space="preserve">МПНТ, МЭРТ, КМР </t>
  </si>
  <si>
    <t>Рост объемов добывающей промышленности, %</t>
  </si>
  <si>
    <t>Рост объемов обрабатывающей промышленности, %</t>
  </si>
  <si>
    <t>Рост объемов производства и распределения электроэнергии и газа, %</t>
  </si>
  <si>
    <t>Рост объемов производства и распределения воды и отходов, %</t>
  </si>
  <si>
    <t>Количество наименований новой продукции</t>
  </si>
  <si>
    <t>Проекты разработаны</t>
  </si>
  <si>
    <t>Разработаны мероприятия</t>
  </si>
  <si>
    <t>МЭВР, МЭРТ, МФ, 
ОАХК "Барки Точик"</t>
  </si>
  <si>
    <t>Выработка электроэнергии
на душу населения (кВт.час/чел)</t>
  </si>
  <si>
    <t>Доля возобновляемых источников энергии в общем объеме конечного энергопотребления (ЦУР 7.2.1.)</t>
  </si>
  <si>
    <t>Доля населения имеющего доступ к тепловой энергии, %</t>
  </si>
  <si>
    <t>Доля ВИЭ  от общей выработки, в %</t>
  </si>
  <si>
    <t>Выработка тепловой энергии тыс.Гкал</t>
  </si>
  <si>
    <t>Строительство продолжается</t>
  </si>
  <si>
    <t>МЭВР, МЭРТ, МФ, 
МПНТ
ГКИУГИ, ОАО «Рогунская ГЭС»</t>
  </si>
  <si>
    <t>ГЭС введена в эксплуатацию</t>
  </si>
  <si>
    <t>МЭВР, МЭРТ, МФ, ОАО «Памир Энерджи»</t>
  </si>
  <si>
    <t>ЕС,
KFW, WB, SECO и USAID</t>
  </si>
  <si>
    <t>МЭВР, МЭРТ, МФ, ГКИУГИ, ОАХК «Барки Точик»</t>
  </si>
  <si>
    <t>KIAK
WB</t>
  </si>
  <si>
    <t>ГЭС реконструирована</t>
  </si>
  <si>
    <t>EBRR, EIB, GCF</t>
  </si>
  <si>
    <t xml:space="preserve"> Нурекская ГЭС</t>
  </si>
  <si>
    <t>ГЭС реконструирована (5 агрегатов)</t>
  </si>
  <si>
    <t>WB, AIIB, Eurasian Bank</t>
  </si>
  <si>
    <t>Сарбандская ГЭС</t>
  </si>
  <si>
    <t>ADB</t>
  </si>
  <si>
    <t>Проект реализован</t>
  </si>
  <si>
    <t>WB, EBRR, IDB, EIB, DFID, USAID</t>
  </si>
  <si>
    <t>IDB</t>
  </si>
  <si>
    <t>KOICA</t>
  </si>
  <si>
    <t>Программа  реализована</t>
  </si>
  <si>
    <t>WB</t>
  </si>
  <si>
    <t>ADB, EBRD</t>
  </si>
  <si>
    <t>Расширены полномочия и функции Регулятора в области энергетики</t>
  </si>
  <si>
    <t>МЭРТ и Антимонопоная служба</t>
  </si>
  <si>
    <t>НБТ, МФ РТ</t>
  </si>
  <si>
    <t xml:space="preserve">МФК, ЕБРР,АБР,ИБР </t>
  </si>
  <si>
    <t>Уровень инфляции, в %;</t>
  </si>
  <si>
    <t>н/д</t>
  </si>
  <si>
    <t>-3</t>
  </si>
  <si>
    <t>-2</t>
  </si>
  <si>
    <t>-1</t>
  </si>
  <si>
    <t>МФК, ВБ</t>
  </si>
  <si>
    <t>НБТ, МЮ</t>
  </si>
  <si>
    <t>Осуществлен переход к  рискоориентированному надзору</t>
  </si>
  <si>
    <t xml:space="preserve"> </t>
  </si>
  <si>
    <t>Порядок входа на финансовый рынок упрощен</t>
  </si>
  <si>
    <t>НБТ, МФРТ, КГИ,  МЮ</t>
  </si>
  <si>
    <t>Порядок листинга ценных бумаг усовершенствован</t>
  </si>
  <si>
    <t xml:space="preserve">Реализуются  Государственная программа повышения финансовой грамотности населения и  Национальная Стратегия финансовый инклюзивности РТ  </t>
  </si>
  <si>
    <t xml:space="preserve">
</t>
  </si>
  <si>
    <t>Структура активов совершенствована</t>
  </si>
  <si>
    <t xml:space="preserve">Небанковские финансовые организации функционируют  как альтернативный  канал финансирования промышленных предприятий  </t>
  </si>
  <si>
    <t xml:space="preserve">Развита  сеть и потенциал брокерско-дилерских организаций </t>
  </si>
  <si>
    <t xml:space="preserve">Принят Порядок  обязательной  продажи доли  (от 5 до 10% от объема эмиссии) акций ОАО на  биржевых площадках </t>
  </si>
  <si>
    <t>НПА совершенствованы</t>
  </si>
  <si>
    <t>Программное обеспечение разработано и внедрено</t>
  </si>
  <si>
    <t>Комплексная система управления рисками внедрена</t>
  </si>
  <si>
    <t xml:space="preserve"> Порядок разработан и внедрен   </t>
  </si>
  <si>
    <t>Регулирующие функции Фонда усилены</t>
  </si>
  <si>
    <t>Разработана и реализуется Программа  поэтапного создания Комплексной системы гарантирования финансовых вложений населения</t>
  </si>
  <si>
    <t xml:space="preserve">Аналитический  и прогностический  потенциала НБТ  и Минфина РТ  усилен и обеспечена их единая методологическая основа  </t>
  </si>
  <si>
    <t>Рост доли банковского сегмента в ВВП, в%</t>
  </si>
  <si>
    <t xml:space="preserve">Суверенный  кредитный  рейтинг страны </t>
  </si>
  <si>
    <t xml:space="preserve">Объем обращения  корпоративных ценных бумаг (со сроками погашения от 5 до 10, 20 и 30 лет)  РСЭ,  в млн. сомони </t>
  </si>
  <si>
    <t>Количество субъектов реального сектора, особенно малых и средних инновационных и экспорто-ориентированных предприятий, прошедших листинг  на двух фондовых биржах, единиц</t>
  </si>
  <si>
    <t xml:space="preserve">Эмиссия и обращение корпоративных ценных бумаг в ВВП, в %    </t>
  </si>
  <si>
    <t xml:space="preserve">Средний уровень ставки процентов по выдачи кредитов, в % </t>
  </si>
  <si>
    <t>АСПРТ, MТМЗН, МЗСЗН, Органы местного самоуправления</t>
  </si>
  <si>
    <t>ЮНФПА,</t>
  </si>
  <si>
    <t xml:space="preserve">АСПРТ, МЭРТ, MинФин, MТМЗН, МЗСЗН,                    НИИ МТМЗН, Органы местного самоуправления, ИЭД НАНТ </t>
  </si>
  <si>
    <t xml:space="preserve">ЮНФПА, </t>
  </si>
  <si>
    <t>Специалисты обучены</t>
  </si>
  <si>
    <t xml:space="preserve">АСПРТ, МТМЗН, </t>
  </si>
  <si>
    <t>ЮНФПА</t>
  </si>
  <si>
    <t>Программное обеспечение разработано и адаптировано</t>
  </si>
  <si>
    <t xml:space="preserve">АС ПРТ,                                                                                               ИЭД НАНТ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</si>
  <si>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ИЭД НАНТ  </t>
  </si>
  <si>
    <t>Обеспечено</t>
  </si>
  <si>
    <t>АС ПРТ</t>
  </si>
  <si>
    <t xml:space="preserve">АС ПРТ, МЭРТ РТ,                                                         Мин фин,   МЗСЗН РТ, МТМЗН РТ,                                                                                          НИИ ТМЗН,  Органы местного управления    </t>
  </si>
  <si>
    <t>ИЭД НАНТ, АС ПРТ</t>
  </si>
  <si>
    <t>Учебные материалы по анализу статистических данных разработаны</t>
  </si>
  <si>
    <t xml:space="preserve">Подготовлены отчеты                                                                                       </t>
  </si>
  <si>
    <t>АС ПРТ, ИЭД НАНТ</t>
  </si>
  <si>
    <t xml:space="preserve">Проведены исследования </t>
  </si>
  <si>
    <t>Политика и планы разработаны</t>
  </si>
  <si>
    <t>МЭРТ, КМР при ПРТ, ИЭД НАНТ, АС ПРТ</t>
  </si>
  <si>
    <t xml:space="preserve">Серия информационных кампаний и политических диалогов на высоком уровне проведены                                                                                                           </t>
  </si>
  <si>
    <t xml:space="preserve">МЭРТ, МТМЗН, МЗСЗН, КМР при ПРТ, ИЭД НАНТ, АС ПРТ  </t>
  </si>
  <si>
    <t xml:space="preserve">МТМЗН </t>
  </si>
  <si>
    <t>МОТ</t>
  </si>
  <si>
    <t>Уровень занятых пенсионеров от общего количества официально занятых, в %</t>
  </si>
  <si>
    <t>МТМЗН, МЗСЗН, АПиСС</t>
  </si>
  <si>
    <t>НПА существующего рынка труда приведен в соответствие с международными стандартами</t>
  </si>
  <si>
    <t xml:space="preserve">МТМЗН, АС ПРТ, МЭРТ, АМЗН  </t>
  </si>
  <si>
    <t xml:space="preserve">Программы разработана
</t>
  </si>
  <si>
    <t xml:space="preserve">Механизм с участием социальных партнеров разработан. Число плательщиков социального страхования ежегодно увеличивается на 5% </t>
  </si>
  <si>
    <t>МТМЗН, АПСС ПРТ, НалогКомитет</t>
  </si>
  <si>
    <t xml:space="preserve">МТМЗН, АМЗН  </t>
  </si>
  <si>
    <t>АС ПРТ,                                                                                              МТМЗН РТ</t>
  </si>
  <si>
    <t>ГУ НИИТМЗН</t>
  </si>
  <si>
    <t xml:space="preserve">Механизм разработан
</t>
  </si>
  <si>
    <t xml:space="preserve">МТМЗН, АС ПРТ, МЭРТ  </t>
  </si>
  <si>
    <t>МТМЗН, МЗСЗН, НалогКом, КЖиС при ПРТ,</t>
  </si>
  <si>
    <t>Пакет льгот и стимулов для работодателей по найму людей с ограниченными возможностями, наряду с другими в формальном секторе.</t>
  </si>
  <si>
    <t>20% от общего количества детей</t>
  </si>
  <si>
    <t>НКЛНФДТ, МТМЗН, МЗСЗН, КЖиС при ПРТ,</t>
  </si>
  <si>
    <t>ЮНИСЕФ</t>
  </si>
  <si>
    <t>Потенциал усилен</t>
  </si>
  <si>
    <t>МТМЗН, КЖиС при ПРТ, ФНПТ, НКЛНФДТ</t>
  </si>
  <si>
    <t>МОТ, ЮНИСЕФ</t>
  </si>
  <si>
    <t>МТМЗН, МОН, МПНТ, ОРТ</t>
  </si>
  <si>
    <t>МОТ, АБР</t>
  </si>
  <si>
    <t>Разработано</t>
  </si>
  <si>
    <t>Система создана. Стандарты профессий разработаны</t>
  </si>
  <si>
    <t>АС ПРТ, МТМЗН РТ, Министерства и ведомства</t>
  </si>
  <si>
    <t xml:space="preserve">МОТ </t>
  </si>
  <si>
    <t>МТМЗН РТ, Министерства и ведомства</t>
  </si>
  <si>
    <t>МОМ</t>
  </si>
  <si>
    <t>Разработана</t>
  </si>
  <si>
    <t>Электронная информационная система создана</t>
  </si>
  <si>
    <t>Исследования проведены</t>
  </si>
  <si>
    <t>МТМЗН, МЭРТ, МПНТ, МИД, КМР, ГУ НИИТМЗН</t>
  </si>
  <si>
    <t>МОТ, МОМ, АБР, ЕвроСоюз</t>
  </si>
  <si>
    <t>Механизм сбора и распространения информации разработан и действует</t>
  </si>
  <si>
    <t>МОТ, МОМ</t>
  </si>
  <si>
    <t xml:space="preserve">Разработана концепция демографической политики на 2021-2030 гг.                                                                                                                                  </t>
  </si>
  <si>
    <t>МОН,МТМЗН, АСПРТ</t>
  </si>
  <si>
    <t>мужчины</t>
  </si>
  <si>
    <t>женщины</t>
  </si>
  <si>
    <t>МОН, КМ , КЖС</t>
  </si>
  <si>
    <t>в том числе девушек</t>
  </si>
  <si>
    <t>не менее 5,7</t>
  </si>
  <si>
    <t>не менее 5,8</t>
  </si>
  <si>
    <t>не менее 5,9</t>
  </si>
  <si>
    <t>не менее 6</t>
  </si>
  <si>
    <t>МОН, МФ</t>
  </si>
  <si>
    <t>2) Чистый коэффициент зачисления детей в системе общего среднего образования (в %), в том числе:</t>
  </si>
  <si>
    <t xml:space="preserve">   - начальное образование (1-ый класс);</t>
  </si>
  <si>
    <t xml:space="preserve">   - неполное среднее образование (5-ый класс);</t>
  </si>
  <si>
    <t xml:space="preserve">   - полное среднее образование (10-ый класс).</t>
  </si>
  <si>
    <t>3) Охват системой НПО и СПО выпускников общеобразовательных учреждений (в %)</t>
  </si>
  <si>
    <t>4) Коэффициент охвата высшим образованием молодых людей в возрасте 18-24 лет (всего; в %).</t>
  </si>
  <si>
    <t>не менее 17</t>
  </si>
  <si>
    <t>не менее 18</t>
  </si>
  <si>
    <t>не менее 19</t>
  </si>
  <si>
    <t>не менее 20</t>
  </si>
  <si>
    <t xml:space="preserve">5). Индекс гендерного паритета в секторе образования (в целом по государственным образовательным учреждениям), в том числе по уровням образования:                                                                     </t>
  </si>
  <si>
    <t>МОН,КДЖ, КДМС</t>
  </si>
  <si>
    <t xml:space="preserve">   -  в  системе  раннего развития  и дошкольного образования </t>
  </si>
  <si>
    <t xml:space="preserve">   -  начальное школьное образование (1-4 классы);</t>
  </si>
  <si>
    <t xml:space="preserve">   -  неполное среднее образование (5-9 классы);</t>
  </si>
  <si>
    <t xml:space="preserve">   - полное среднее образование (10-11 классы).</t>
  </si>
  <si>
    <t xml:space="preserve">    -  в начальном профессиональном образовании</t>
  </si>
  <si>
    <t xml:space="preserve">    - в среднем профессиональном образовании</t>
  </si>
  <si>
    <t xml:space="preserve">   -  в высшем профессиональном образовании</t>
  </si>
  <si>
    <t>6) Охват людей с ограниченными возможностями образовательными учреждениями всех уровней,%</t>
  </si>
  <si>
    <t>МОН, КМ , КЖС, МЗСЗН</t>
  </si>
  <si>
    <t>около 40</t>
  </si>
  <si>
    <t>не менее 40</t>
  </si>
  <si>
    <t>не менее 80</t>
  </si>
  <si>
    <t>МОН, ГКИ, МОИВ</t>
  </si>
  <si>
    <t xml:space="preserve">   -  в  системе дошкольного образования</t>
  </si>
  <si>
    <t>не менее  8 тыс. ед</t>
  </si>
  <si>
    <t xml:space="preserve">   -  в системе  общего среднего образования</t>
  </si>
  <si>
    <t>не менее 35</t>
  </si>
  <si>
    <t>менее 10</t>
  </si>
  <si>
    <t>не менее 30</t>
  </si>
  <si>
    <t xml:space="preserve">  -  в системе  высшего профессионального  образования</t>
  </si>
  <si>
    <t>не менее 7</t>
  </si>
  <si>
    <t xml:space="preserve">2). Доля  образовательных  учреждений (в %), обеспеченных: </t>
  </si>
  <si>
    <t xml:space="preserve">  - электроэнергией;</t>
  </si>
  <si>
    <t xml:space="preserve">              -  в  системе дошкольного образования</t>
  </si>
  <si>
    <t xml:space="preserve">               -  в системе  общего среднего образования</t>
  </si>
  <si>
    <t xml:space="preserve">   - базовыми источниками питьевой воды;</t>
  </si>
  <si>
    <t xml:space="preserve">   - минимально оборудованными туалетами;</t>
  </si>
  <si>
    <t xml:space="preserve">   - базовыми средствами для мытья рук</t>
  </si>
  <si>
    <t>Соответствующие карты разработаны, утверждены и  являются объектом мониторинга</t>
  </si>
  <si>
    <t>X</t>
  </si>
  <si>
    <t>МОН</t>
  </si>
  <si>
    <t>Образовательные учреждения построены и реконструированы</t>
  </si>
  <si>
    <t>Соответствующие  стандарты доработаны и  является объектом мониторинга использования</t>
  </si>
  <si>
    <t xml:space="preserve">Наличие ежегодных отчетов по  соответствующему мониторингу </t>
  </si>
  <si>
    <t xml:space="preserve">около 30 </t>
  </si>
  <si>
    <t>не менее 50</t>
  </si>
  <si>
    <t>не менее 60</t>
  </si>
  <si>
    <t>не менее 70</t>
  </si>
  <si>
    <t>Утверждение и мониторинг исполнения  соответствующий дорожной карты</t>
  </si>
  <si>
    <t>Соответствующие программы разработаны, утверждены и  являются объектом мониторинга</t>
  </si>
  <si>
    <t xml:space="preserve">Разработана новая методика </t>
  </si>
  <si>
    <t>Утвержден  соответствующий план действий</t>
  </si>
  <si>
    <t>Расширен региональный охват  программой  бесплатного школьного питания детей  из бедных семей и уязвимых  групп</t>
  </si>
  <si>
    <t xml:space="preserve"> Отчеты  региональных подразделений министерства образования и науки по развитию соответствующих центров </t>
  </si>
  <si>
    <t>не менее 90</t>
  </si>
  <si>
    <t xml:space="preserve">   - во 2-ом и 3-ем классах (мальчики);</t>
  </si>
  <si>
    <t xml:space="preserve">   - во 2-ом и 3-ем классах (девочки);</t>
  </si>
  <si>
    <t xml:space="preserve">   - выпускников начальной школы (мальчики);</t>
  </si>
  <si>
    <t xml:space="preserve">   - выпускников начальной школы (девочки);</t>
  </si>
  <si>
    <t xml:space="preserve">   - выпускников средней школы (мальчики);</t>
  </si>
  <si>
    <t xml:space="preserve">   - выпускников средней школы (девочки);</t>
  </si>
  <si>
    <t>менее 40</t>
  </si>
  <si>
    <t>не менее 45</t>
  </si>
  <si>
    <t>не менее 55</t>
  </si>
  <si>
    <t>не менее 5</t>
  </si>
  <si>
    <t>не менее 65</t>
  </si>
  <si>
    <t xml:space="preserve"> не менее 70</t>
  </si>
  <si>
    <t xml:space="preserve">Соответствующая концепция разработана и принята </t>
  </si>
  <si>
    <t>Соответствующий комплекс мер разработан, принят  и реализован</t>
  </si>
  <si>
    <t>не менее 25</t>
  </si>
  <si>
    <t>не менее 76</t>
  </si>
  <si>
    <t>не менее 85</t>
  </si>
  <si>
    <t>не менее 100</t>
  </si>
  <si>
    <t>не менее 115</t>
  </si>
  <si>
    <t>Стандарты профессиональной деятельности для педагогов и руководителей разработаны/ обновлены</t>
  </si>
  <si>
    <t>В программы повышения квалификации учителей введены разделы по повышению цифровой грамотности  учителей, разработки цифровых учебных материалов, оценки навыков учащихся</t>
  </si>
  <si>
    <t>Соответствующие платформы созданы</t>
  </si>
  <si>
    <t>Разработан и принят пакет стимулов</t>
  </si>
  <si>
    <t>не менее 95</t>
  </si>
  <si>
    <t xml:space="preserve">Установлены и систематизированы партнерские отношения с Международной ассоциацией оценки образовательных достижений (IEA) </t>
  </si>
  <si>
    <t>Инструменты стандартизированных оценок разработана и апробирована</t>
  </si>
  <si>
    <t>Внедрена система аккредитации двух типов</t>
  </si>
  <si>
    <t xml:space="preserve">Информационные системы отслеживания трудоустройства выпускников позволяют оценивать профильную занятость, продолжительность поиска работы </t>
  </si>
  <si>
    <t>Внедрена Национальная квалификационная рамка</t>
  </si>
  <si>
    <t>МТМЗН</t>
  </si>
  <si>
    <t xml:space="preserve"> не менее 10</t>
  </si>
  <si>
    <t>МФ, МОН</t>
  </si>
  <si>
    <t>Соответствующая дорожная карта реализуется</t>
  </si>
  <si>
    <t xml:space="preserve">Проведение соответствующей оценки </t>
  </si>
  <si>
    <t>Соответствующие формы разработаны и приняты</t>
  </si>
  <si>
    <t>Рост числа  негосударственных образовательных учреждений на основе государственно-частного партнерства</t>
  </si>
  <si>
    <t>Соответствующий комплекс мер разработан и принят, расширенный спектр данных  интегрирован в общую статистическую отчетность</t>
  </si>
  <si>
    <t>Регулярное проведение повышение квалификации  работников сферы образования в области сбора и использования данных для принятия решений</t>
  </si>
  <si>
    <t>Соответствующий онлайн-портал создан</t>
  </si>
  <si>
    <t>Разработан соответствующий портал в рамках сайта Министерства образования и науки</t>
  </si>
  <si>
    <t>Разработана и принята Концепция  создания образовательных кластеров в Республики Таджикистан</t>
  </si>
  <si>
    <t>Соответствующий пакет действий реализуется</t>
  </si>
  <si>
    <t xml:space="preserve">мальчики </t>
  </si>
  <si>
    <t>девочки</t>
  </si>
  <si>
    <t xml:space="preserve">   - от неполного к полному среднему (все)</t>
  </si>
  <si>
    <t xml:space="preserve">   - от неполного к полному среднему (только мальчики)</t>
  </si>
  <si>
    <t xml:space="preserve">   - от неполного к полному среднему (только девочки)</t>
  </si>
  <si>
    <t>Соответствующая программа разработана</t>
  </si>
  <si>
    <t xml:space="preserve">   - услугами Интернета для учебных целей;</t>
  </si>
  <si>
    <t xml:space="preserve">   - компьютерами для учебных целей;</t>
  </si>
  <si>
    <t xml:space="preserve">   - научно-лабораторным оборудованием и материалами;</t>
  </si>
  <si>
    <t xml:space="preserve">   - учебной литературой (включая учебники);</t>
  </si>
  <si>
    <t xml:space="preserve">   - компьютерными программами, различными аудиовизуальными материалами и прочими ресурсами по каждому предмету;</t>
  </si>
  <si>
    <t xml:space="preserve">   - адаптированной инфраструктурой и материалами для учащихся с ограниченными возможностями;</t>
  </si>
  <si>
    <t>Соответствующий комплекс мер принят</t>
  </si>
  <si>
    <t xml:space="preserve">Разработан и реализуется соответствующий среднесрочный план развития </t>
  </si>
  <si>
    <t>МОН, МТМЗН</t>
  </si>
  <si>
    <t xml:space="preserve">Утверждена  соответствующая дорожная карта </t>
  </si>
  <si>
    <t>Принятие соответствующий НПА</t>
  </si>
  <si>
    <t>Утверждена соответствующая дорожная карта</t>
  </si>
  <si>
    <t>не ниже 90</t>
  </si>
  <si>
    <t>не ниде 85</t>
  </si>
  <si>
    <t>не ниже 80</t>
  </si>
  <si>
    <t>не ниже 75</t>
  </si>
  <si>
    <t>не ниже 70</t>
  </si>
  <si>
    <t>не ниже 100</t>
  </si>
  <si>
    <t>не ниде 90</t>
  </si>
  <si>
    <t>1,1:1</t>
  </si>
  <si>
    <t>не ниже 1,25:1</t>
  </si>
  <si>
    <t>НАН, МОН</t>
  </si>
  <si>
    <t xml:space="preserve">Утверждена соответствующая "дорожная карта" </t>
  </si>
  <si>
    <t>Наличие портала, в котором размещены госзаказы  на прикладные научные  исследования по стратегическим приоритетам , список существующих и планируемых  прикладных научно - исследовательских работ, примеры и варианты сотрудничества с бизнес- инкубаторами</t>
  </si>
  <si>
    <t xml:space="preserve">Принятие соответствующей дорожной карты </t>
  </si>
  <si>
    <t xml:space="preserve">Представлен отчет о проведении соответствующего исследования с рекомендациями в плане политики </t>
  </si>
  <si>
    <t>Включенность вопросов интеллектуальной собственности в Положение о деятельности региональных бизнес - инкубаторов и технопарков</t>
  </si>
  <si>
    <t>Укреплены информационно- аналитические подразделения  Национальной Академии наук  в направлении активизации межведомственного сотрудничества технопарков, свободных экономических зон, промышленных зон и научно- исследовательских   учреждений</t>
  </si>
  <si>
    <t xml:space="preserve">Раздел международное сотрудничество в Национальной стратегии развития науки и технологии Республики Таджикистан на период до 2030 года </t>
  </si>
  <si>
    <t xml:space="preserve">КАСПРТ, БТ, ГУП ХМК,  МИОГВ, </t>
  </si>
  <si>
    <t>WB, ADB, EBRD,                   SDC, USAID</t>
  </si>
  <si>
    <t>КАСПРТ, МИОГВ</t>
  </si>
  <si>
    <t>амбулаторно-поликлиническим учреждениям  (количество построенных учреждений ПМСП)</t>
  </si>
  <si>
    <t xml:space="preserve"> Жилищный Кодекс принят в новой редакции</t>
  </si>
  <si>
    <t>НЗЦ (Национальный законодательный центр), МЮ, КАСПРТ</t>
  </si>
  <si>
    <t xml:space="preserve">Механизмы разработаны ( в 8 городах страны действуют "Единые окна" ) </t>
  </si>
  <si>
    <t>МИОГВ,               КАСПРИ</t>
  </si>
  <si>
    <t>Разработаны  стандарты и механизмы строительства доступного жилья</t>
  </si>
  <si>
    <t xml:space="preserve">КАСПРИ, МИОГВ, АСМСТИ, ГКИУГИ  </t>
  </si>
  <si>
    <t xml:space="preserve">Реализованы проекты ГЧП </t>
  </si>
  <si>
    <t>ГКИУГИ, КАСПРИ, МИОГВ</t>
  </si>
  <si>
    <t>Социальные объекты построены</t>
  </si>
  <si>
    <t>МЭВР, МФ, ГУП ХМК, МИОГВ</t>
  </si>
  <si>
    <t>WB, EBRD, SDC, USAID, AKF</t>
  </si>
  <si>
    <t>КМР, МИОГВ</t>
  </si>
  <si>
    <t>SDC,  USAID</t>
  </si>
  <si>
    <t>Новая Программа разработана и реализована</t>
  </si>
  <si>
    <t>ГУП ХМК                     МИОГВ</t>
  </si>
  <si>
    <t>WB
EBRD</t>
  </si>
  <si>
    <t xml:space="preserve">Функции регулирования в сфере ЖКХ, питьевого водоснабжения и санитарии передано от ГУП ХМК  государственному органу власти на национальном уровне  </t>
  </si>
  <si>
    <t>МЭРТ, МЭВР, МЮ, МФ,      ГУП ХМК,  КМР,  КАС</t>
  </si>
  <si>
    <t>WB
EBRD                             SDC</t>
  </si>
  <si>
    <t>МИОГВ</t>
  </si>
  <si>
    <t>SDC,                         USAID</t>
  </si>
  <si>
    <t xml:space="preserve">Программы разработаны  </t>
  </si>
  <si>
    <t>МЭВР, АОХК "Барки Точик",        ГУП ХМК</t>
  </si>
  <si>
    <t>Введены новые нормативы и государственные стандарты на питьевую воду и твердые бытовые отходы</t>
  </si>
  <si>
    <t>КООС,                    ГУП ХМК, МЗСЗН</t>
  </si>
  <si>
    <t>ГУП ХМК, МФ, Антимонопольная служба, МИОГВ</t>
  </si>
  <si>
    <t>ГУП ХМК, Антимонопольная служба, МИОГВ</t>
  </si>
  <si>
    <t>WB,  EBRD
SDC</t>
  </si>
  <si>
    <t xml:space="preserve">Механизмы разработаны </t>
  </si>
  <si>
    <t>МФ, МИОГВ</t>
  </si>
  <si>
    <t>Меры разработаны</t>
  </si>
  <si>
    <t>в городах</t>
  </si>
  <si>
    <t>в сельской местности</t>
  </si>
  <si>
    <t>Региональные водохозяйственные компании созданы</t>
  </si>
  <si>
    <t>ГУП ХМК</t>
  </si>
  <si>
    <t>EBRD</t>
  </si>
  <si>
    <t>Разработаны проекты ГЧП</t>
  </si>
  <si>
    <t>МИУГИ, Центр ГЧП, МИОГВ</t>
  </si>
  <si>
    <t>WB, SDC                                     USAID</t>
  </si>
  <si>
    <t>Информационная база в ГУП ХМК создана</t>
  </si>
  <si>
    <t>МЭВР, ГУП ХМК</t>
  </si>
  <si>
    <t xml:space="preserve">Программа разработана и принята </t>
  </si>
  <si>
    <t>WB
SDC</t>
  </si>
  <si>
    <t>не более 7</t>
  </si>
  <si>
    <t>не более 9</t>
  </si>
  <si>
    <t>не более 8</t>
  </si>
  <si>
    <t>не менее 57</t>
  </si>
  <si>
    <t>не менее 15</t>
  </si>
  <si>
    <t>не менее 2</t>
  </si>
  <si>
    <t>не менее 4</t>
  </si>
  <si>
    <t>МЗСЗН</t>
  </si>
  <si>
    <t>МЗСЗН, МОН</t>
  </si>
  <si>
    <t>МВД</t>
  </si>
  <si>
    <t>не менее 0,7</t>
  </si>
  <si>
    <t>не менее 10</t>
  </si>
  <si>
    <t xml:space="preserve"> не менее 4</t>
  </si>
  <si>
    <t>КРТПРТ</t>
  </si>
  <si>
    <t>не менее 10%</t>
  </si>
  <si>
    <t>не менее 15%</t>
  </si>
  <si>
    <t>КРТПРТ, Парламент, МЮ</t>
  </si>
  <si>
    <t>Проведен анализ действующих нормативных правовых актов на предмет соответствия поставленным стратегическим целям и задачам в сфере туризма</t>
  </si>
  <si>
    <t>Внесены изменения и дополнения в действующие нормативные правовые акты, регламентирующие сферу туризма</t>
  </si>
  <si>
    <t xml:space="preserve">Расширение статистической отчетности </t>
  </si>
  <si>
    <t>КРТПРТ, АСПРТ</t>
  </si>
  <si>
    <t>АБР</t>
  </si>
  <si>
    <t>Отраслевые стандарты разработаны и обновлены</t>
  </si>
  <si>
    <t>КРТПРТ, МЗСЗН, КЗОС, КАСПРТ</t>
  </si>
  <si>
    <t xml:space="preserve">Внедрена система добровольной сертификации объектов туристской индустрии по системе «Tourist Friendly» </t>
  </si>
  <si>
    <t>Соответствующие стандарты разработаны</t>
  </si>
  <si>
    <t>На уровне областей страны разработаны соответствующие "дорожные карты"</t>
  </si>
  <si>
    <t>КРТПРТ, МОИВ</t>
  </si>
  <si>
    <t>Соответствующее Положение разработано</t>
  </si>
  <si>
    <t>Электронный реестр туристических объектов разработан</t>
  </si>
  <si>
    <t>не менее 500</t>
  </si>
  <si>
    <t>рост в 1,5 раза</t>
  </si>
  <si>
    <t>Кадастр туристических ресурсов Республики Таджикистан разработан</t>
  </si>
  <si>
    <t>ВБ</t>
  </si>
  <si>
    <t>КРТПРТ, МОН</t>
  </si>
  <si>
    <t>Соответствующие советы созданы ( на уровне областей страны) и функционируют</t>
  </si>
  <si>
    <t>КРТПРТ, МОИВ, КДМС</t>
  </si>
  <si>
    <t>не менее 20%</t>
  </si>
  <si>
    <t>КРТПРТ, МОИВ,  КДМС</t>
  </si>
  <si>
    <t xml:space="preserve"> Туристско-экскурсионные мероприятия внедрены в образовательные программы общего и профессионального образования</t>
  </si>
  <si>
    <t>КРТПРТ, Гостелерадио</t>
  </si>
  <si>
    <t>ПРТ, МЭРТ, АСПРТ</t>
  </si>
  <si>
    <t>менее 12</t>
  </si>
  <si>
    <t>менее 11,5</t>
  </si>
  <si>
    <t>менее 11</t>
  </si>
  <si>
    <t>менее 10,5</t>
  </si>
  <si>
    <t>ПРТ, МЭРТ, АСПРТ, МОН</t>
  </si>
  <si>
    <t xml:space="preserve">потери по индексу ожидаемой продолжительности жизни </t>
  </si>
  <si>
    <t>менее 16</t>
  </si>
  <si>
    <t>менее 15,5</t>
  </si>
  <si>
    <t>менее 15</t>
  </si>
  <si>
    <t xml:space="preserve">потери по индексу доходов </t>
  </si>
  <si>
    <t>менее 14</t>
  </si>
  <si>
    <t>менее 13,5</t>
  </si>
  <si>
    <t>менее 13</t>
  </si>
  <si>
    <t>потери по индексу образования</t>
  </si>
  <si>
    <t>менее 6</t>
  </si>
  <si>
    <t>менее 5,5</t>
  </si>
  <si>
    <t>менее 5</t>
  </si>
  <si>
    <t>менее 4</t>
  </si>
  <si>
    <t>не менее 14</t>
  </si>
  <si>
    <t>не менее 14,5</t>
  </si>
  <si>
    <t>не менее 15,5</t>
  </si>
  <si>
    <t>не менее 16</t>
  </si>
  <si>
    <t>МФ</t>
  </si>
  <si>
    <t>АСПРТ</t>
  </si>
  <si>
    <t>не более 33</t>
  </si>
  <si>
    <t>не более7</t>
  </si>
  <si>
    <t>ПРТ,МЭРТ, АСПРТ</t>
  </si>
  <si>
    <t>Программа разработана и реализуется</t>
  </si>
  <si>
    <t>Проведение мониторинга результативности адресных программ социальной помощи</t>
  </si>
  <si>
    <t>ПРТ, МЭРТ,АСПРТ</t>
  </si>
  <si>
    <t>МЭРТ, КМР,МОИВ</t>
  </si>
  <si>
    <t>МЭРТ</t>
  </si>
  <si>
    <t>КДЖС, АСПРТ</t>
  </si>
  <si>
    <t>КДЖС, КДМС, АСПРТ</t>
  </si>
  <si>
    <t>до 18 лет</t>
  </si>
  <si>
    <t>КДЖС</t>
  </si>
  <si>
    <t>ПРТ, Парламент</t>
  </si>
  <si>
    <t>ПРТ, Парламент, МОИВ</t>
  </si>
  <si>
    <t>не менее 0,6</t>
  </si>
  <si>
    <t>гендерный разрыв в  уровне образования</t>
  </si>
  <si>
    <t>не менее 0,97</t>
  </si>
  <si>
    <t>КДЖС, МОН</t>
  </si>
  <si>
    <t>гендерный разрыв в здоровье</t>
  </si>
  <si>
    <t>не менее 0,99</t>
  </si>
  <si>
    <t>КДЖС, МЗ</t>
  </si>
  <si>
    <t>гендерный разрыв в политических возможностях</t>
  </si>
  <si>
    <t>не менее 0,4</t>
  </si>
  <si>
    <t>не ниже 55</t>
  </si>
  <si>
    <t>в 5-й группе</t>
  </si>
  <si>
    <t xml:space="preserve"> во 2-й группе по уровню развития</t>
  </si>
  <si>
    <t>КДЖС, МВД</t>
  </si>
  <si>
    <t>КДЖС,МВД</t>
  </si>
  <si>
    <t>Перечень новых и внесенных изменений  в действующие НПА</t>
  </si>
  <si>
    <t>МЮ, КДЖС</t>
  </si>
  <si>
    <t>Соответствующее руководство  разработано и утверждено</t>
  </si>
  <si>
    <t>Соответствующая стратегия  разработана, утверждена, реализуется</t>
  </si>
  <si>
    <t>АСПРТ, КДЖС</t>
  </si>
  <si>
    <t>Пакет мер разработан</t>
  </si>
  <si>
    <t>АГС, КДЖС</t>
  </si>
  <si>
    <t>Введение  спецкурсов по гендерной тематике  в систему АГУ , в систему повышения квалификации судей всех уровней</t>
  </si>
  <si>
    <t>Разработана и реализуется Программа бесплатной правовой помощи женщинам</t>
  </si>
  <si>
    <t>МЮ, КДЖС, КМР, МОИВ</t>
  </si>
  <si>
    <t>Проведение не менее 3-х образовательных компаний по повышению правовой культуры и социальной вовлеченности женщин в каждом районе</t>
  </si>
  <si>
    <t xml:space="preserve">Мониторинговые отчеты с участием гражданского общества </t>
  </si>
  <si>
    <t xml:space="preserve"> КДЖС, КМР, МОИВ с привлечением ОГО</t>
  </si>
  <si>
    <t>Проведено пилотирование методологии и руководства</t>
  </si>
  <si>
    <t xml:space="preserve"> КДЖС, МФ, МОИВ</t>
  </si>
  <si>
    <t>Соответствующие программы реализуются</t>
  </si>
  <si>
    <t>КДЖС, МТМЗН</t>
  </si>
  <si>
    <t xml:space="preserve">Цикл  теле- и радиопрограмм, публикаций в СМИ по гендерному равенству,  преодолению гендерных стереотипов о роли женщин и мужчин в обществе и семье, изменению общественного восприятия и форм поведения, оправдывающих насилие в отношении женщин и девочек, ранние и родственные браки </t>
  </si>
  <si>
    <t>КТР, КДЖС, МИОГВ
с привлечением ОГО</t>
  </si>
  <si>
    <t>Разработано и реализуется руководство по минимальным стандартам предоставляемых услуг в области профилактики насилия и помощи жертвам насилия</t>
  </si>
  <si>
    <t>КДЖС, МВД, МОН, МТМЗН</t>
  </si>
  <si>
    <t>Рост возможностей  служб по оказанию помощи жертвам насилия</t>
  </si>
  <si>
    <t>ПРТ</t>
  </si>
  <si>
    <t>ЮНИСОФ</t>
  </si>
  <si>
    <t>ПРТ,КДЖС</t>
  </si>
  <si>
    <t>КДЖС,УПР, МЮ</t>
  </si>
  <si>
    <t>Методика разработана и апробирована</t>
  </si>
  <si>
    <t>АСПРТ, КДЖС, КДМС, МОИВ,КМР</t>
  </si>
  <si>
    <t>Определен набор гарантированных социальных услуг для детей (включая разработку и принятие их четких стандартов) и институтов, ответственных за их реализацию</t>
  </si>
  <si>
    <t>ПРТ, КДЖС,УПР</t>
  </si>
  <si>
    <t xml:space="preserve">Общенациональные форумы по социальной защите детей проводятся </t>
  </si>
  <si>
    <t>КДЖС,УПР</t>
  </si>
  <si>
    <t>Наличие проектной поддержки  деятельности общественных объединений, неправительственных организаций для решения вопросов улучшения положения детей и охраны их прав</t>
  </si>
  <si>
    <t>Соответствующие мероприятия реализуются</t>
  </si>
  <si>
    <t>КДЖС,МВД, МЮ</t>
  </si>
  <si>
    <t>Соответствующая программа разработана и принята</t>
  </si>
  <si>
    <t>МПНТ</t>
  </si>
  <si>
    <t>мониторингу местного развития (ПРР)</t>
  </si>
  <si>
    <t>количество учтенных общественных инициатив в распределении ресурсов</t>
  </si>
  <si>
    <t xml:space="preserve">Количество Программ развития регионов (ПРР), разработанных с учетом ЦУР </t>
  </si>
  <si>
    <t xml:space="preserve">Модули разработаны 
</t>
  </si>
  <si>
    <t>ПРООН, ЮНИСЕФ</t>
  </si>
  <si>
    <t>МЭРТ, МЮ</t>
  </si>
  <si>
    <t>Региональные программы разработаны с учетом ЦУР</t>
  </si>
  <si>
    <t>МЭРТ, МИОГВ</t>
  </si>
  <si>
    <t>ПРООН и другие партнёры по развитию</t>
  </si>
  <si>
    <t>Обзоры подготовлены</t>
  </si>
  <si>
    <t>МЭРТ, АСПРТ МИОГВ</t>
  </si>
  <si>
    <t>Комплексная программа разработана</t>
  </si>
  <si>
    <t>МЭРТ, МИОГВ, АСПРТ</t>
  </si>
  <si>
    <t>ПРООН</t>
  </si>
  <si>
    <t>Критерии оценки разработаны и утверждены</t>
  </si>
  <si>
    <t>КМР, АГС, МЭРТ, МИОГВ</t>
  </si>
  <si>
    <t>Модель разработана и утверждена</t>
  </si>
  <si>
    <t>МЭРТ, КМР, МИОГВ, ИЭиД АН РТ</t>
  </si>
  <si>
    <t>Механизмы разработаны</t>
  </si>
  <si>
    <t>МИОГВ, КМР, ГКИ, МЭРТ</t>
  </si>
  <si>
    <t>ЕБРР</t>
  </si>
  <si>
    <t>базовый показатель</t>
  </si>
  <si>
    <t>Доля социальных объектов и общественных мест оборудованных пантусами и подъемниками</t>
  </si>
  <si>
    <t>Критерии разработаны</t>
  </si>
  <si>
    <t>КМР, МЭРТ, АСПРТ, МИОГВ, КАС</t>
  </si>
  <si>
    <t>ЮНИСЕФ и другие партнёры по развитию</t>
  </si>
  <si>
    <t>Оценка проведена</t>
  </si>
  <si>
    <t>МЭРТ, АСПРТ, КМР, МИОГВ</t>
  </si>
  <si>
    <t>Дорожная карта разработана</t>
  </si>
  <si>
    <t>КАС, МЗСЗН, КМР, МЭРТ</t>
  </si>
  <si>
    <t>Меры разработаны
Службы усилены</t>
  </si>
  <si>
    <t>МЗСЗН, МЭРТ</t>
  </si>
  <si>
    <t xml:space="preserve">ЮНИСЕФ  </t>
  </si>
  <si>
    <t>Службы созданы</t>
  </si>
  <si>
    <t>питьевой</t>
  </si>
  <si>
    <t>МЭВР РТ</t>
  </si>
  <si>
    <t>МЭВР РТ, МСХ, АМИ, ГУП ХМК</t>
  </si>
  <si>
    <t>Принята  Национальная водная стратегия</t>
  </si>
  <si>
    <t>МЭВР, МСХ, АМИ</t>
  </si>
  <si>
    <t>WB, ADB,      SDC,  EU</t>
  </si>
  <si>
    <t xml:space="preserve">Разработана Программа </t>
  </si>
  <si>
    <t>АМИ, МСХ, МЭВР</t>
  </si>
  <si>
    <t>МЭВР, МСХ, АМИ, ГУП ХМК, МПиНТ, МЮ, КООС, МЗСЗН, МФ</t>
  </si>
  <si>
    <t>МЭВР</t>
  </si>
  <si>
    <t>WB, ADB,      SDC, GEF,   EU</t>
  </si>
  <si>
    <t>Создан Национальный водный совет при Правительстве Республики Таджикистан, которая содействует эффективной координации развития КУВР</t>
  </si>
  <si>
    <t>Действуют 5 речных бассейновых организаций</t>
  </si>
  <si>
    <t xml:space="preserve">Х            </t>
  </si>
  <si>
    <t>МЭВР, АМИ, МСХ, МИОГВ</t>
  </si>
  <si>
    <t xml:space="preserve">Х  </t>
  </si>
  <si>
    <t>База данных создана, проводится сбор и анализ данных</t>
  </si>
  <si>
    <t>МЭВР, АМИ, МСХ, ГУП ХМК</t>
  </si>
  <si>
    <t>WB, ADB,      SDC, EU</t>
  </si>
  <si>
    <t>АМИ</t>
  </si>
  <si>
    <t>Очищено 10140 тыс. м3 дренажно-коллекторных систем</t>
  </si>
  <si>
    <t>АМИ, МСХ, МФ,  МИОГВ, ГКИУГИ</t>
  </si>
  <si>
    <t>WB, ADB,      SDC,   EU,  JICA</t>
  </si>
  <si>
    <t xml:space="preserve">АМИ, МСХ, МФ, МИОГВ, ГКИУГИ </t>
  </si>
  <si>
    <t xml:space="preserve">3380 тыс. м.куб. </t>
  </si>
  <si>
    <t>Внедрены водосберегающие технологии</t>
  </si>
  <si>
    <t>МСХ, АМИ, МЭВР,  МИОГВ, АСН (академия с\х наук)</t>
  </si>
  <si>
    <t xml:space="preserve">  -  в системе начального и среднего профессионального  образования</t>
  </si>
  <si>
    <t>Базовый показатель (baseline)
(2019 г.)</t>
  </si>
  <si>
    <t>3. Объем  государственного  финансирования системы образования, % к  ВВП</t>
  </si>
  <si>
    <t>ГКИУГИ, МЭРТ, МФ</t>
  </si>
  <si>
    <t>Индекс глобальной конкурентоспособности</t>
  </si>
  <si>
    <t>ГКИУГИ, АСПРТ</t>
  </si>
  <si>
    <t>в том числе:
частных внутренних инвестиций, в %</t>
  </si>
  <si>
    <t>частных иностранных инвестиций, в %</t>
  </si>
  <si>
    <t xml:space="preserve">Доля прямых инвестиций в ВВП, в % </t>
  </si>
  <si>
    <t>ГКИУГИ</t>
  </si>
  <si>
    <t>Налоговое законодательство совершенствована</t>
  </si>
  <si>
    <t>МФ, НК, ГКИУГИ</t>
  </si>
  <si>
    <t>WB WMF EBRD</t>
  </si>
  <si>
    <t>Разработана система рейтингов и реализуется</t>
  </si>
  <si>
    <t>ЦСИ, ГКИУГИ, МИОГВ</t>
  </si>
  <si>
    <t>UNDP, DFID</t>
  </si>
  <si>
    <t>Система оценки и отчетности сформирована и усовершенствована 
Отчеты публикуются на интернет порталах профильных государственных структур и международных интернет площадках</t>
  </si>
  <si>
    <t>Разработаны законодательные акты и реализуются</t>
  </si>
  <si>
    <t>ГКИУГИ МФ МЭРТ МЮ</t>
  </si>
  <si>
    <t>Центр сформирован и функционирует</t>
  </si>
  <si>
    <t xml:space="preserve">ГКИУГИ, МЭРТ, </t>
  </si>
  <si>
    <t xml:space="preserve">Механизмы внедрены и функционируют </t>
  </si>
  <si>
    <t>ГКИУГИ, ССПРТ</t>
  </si>
  <si>
    <t>UNDP</t>
  </si>
  <si>
    <t>Система мониторинга создана</t>
  </si>
  <si>
    <t>ГКИУГИ, МЭРТ</t>
  </si>
  <si>
    <t>в  том числе:
доля частных внутренних инвестиций, в %</t>
  </si>
  <si>
    <t>доля частных иностранных инвестиций, в %</t>
  </si>
  <si>
    <t>Темпы роста частных внутренних инвестиций, в %</t>
  </si>
  <si>
    <t>Темпы роста частных иностранных инвестиций, в %</t>
  </si>
  <si>
    <t>Комплекс мер разработан</t>
  </si>
  <si>
    <t>МПНТ, ГКИУГИ</t>
  </si>
  <si>
    <t>Разработаны и функционирует информационная система</t>
  </si>
  <si>
    <t>Разработан механизм и реализуется</t>
  </si>
  <si>
    <t>ГКИУГИ, МПНТ</t>
  </si>
  <si>
    <t>юридические лица</t>
  </si>
  <si>
    <t>индивидуальные предприниматели</t>
  </si>
  <si>
    <t>Доля ликвидированных частных предприятий в общем объеме зарегистрированных, ,  в %</t>
  </si>
  <si>
    <t>Доля прибыльных предприятий, в %</t>
  </si>
  <si>
    <t>Количество хеджированных сделок</t>
  </si>
  <si>
    <t>Внедрены ИКТ в систему предоставления государственных услуг</t>
  </si>
  <si>
    <t>ГКИУГИ, НК, ТС, МФ, МЭРТ</t>
  </si>
  <si>
    <t>Разработана система и предоставляются льготы</t>
  </si>
  <si>
    <t>КМСПРТ, ГКИУГИ</t>
  </si>
  <si>
    <t>ГКИУГИ, МЮ, МФ, МЭРТ, МПНТ,МЗСЗН,МТ,МОН, МСХ,МВД,
МТМЗН, МЭВР,НБТ,НК,ТС,КАС,СС,
КООС</t>
  </si>
  <si>
    <t>DFID</t>
  </si>
  <si>
    <t>Система усовершенствована</t>
  </si>
  <si>
    <t>Количество созданных стартапов, ед</t>
  </si>
  <si>
    <t>Площадки сформированы и проводятся тренинги</t>
  </si>
  <si>
    <t xml:space="preserve">ГКИУГИ, МЭРТ,  МФ, МПНТ, </t>
  </si>
  <si>
    <t>WB, IFC</t>
  </si>
  <si>
    <t>Портал разработан и функционирует</t>
  </si>
  <si>
    <t xml:space="preserve">  МИОГВ, ГКИУГИ, КМР</t>
  </si>
  <si>
    <t>ADB,DFID,EBRD,GIZ</t>
  </si>
  <si>
    <t>в том числе:
в социальных секторах</t>
  </si>
  <si>
    <t>в секторах экономики</t>
  </si>
  <si>
    <t>Количество предприятий ГЧП</t>
  </si>
  <si>
    <t>Количество концессионных соглашений, ед</t>
  </si>
  <si>
    <t>Количество государственных контрактов, ед</t>
  </si>
  <si>
    <t xml:space="preserve">МЭРТ, ГКИУГИ, МСХ, МОН, МПНТ,МЗСЗН,МЭВР, КООС, КДМС, КРТ, ГКЗГ, КДЖС, МИОГВ </t>
  </si>
  <si>
    <t>Реестр разработан</t>
  </si>
  <si>
    <t>ГКИУГИ, ГУ "Центр реализации проектов ГЧП"</t>
  </si>
  <si>
    <t>Методология разработана</t>
  </si>
  <si>
    <t>Разработан механизм и внедрены индикаторы, система мониторинга и оценки</t>
  </si>
  <si>
    <t>Тарифы усовершенствованы</t>
  </si>
  <si>
    <t>ГКИУГИ, ГУ "Центр реализации проектов ГЧП", НК</t>
  </si>
  <si>
    <t>Система разработана и функционирует</t>
  </si>
  <si>
    <t>в том числе: за счет частного сектора</t>
  </si>
  <si>
    <t>Разработана система и реализуется</t>
  </si>
  <si>
    <t>Проведены курсы по повышению квалификации</t>
  </si>
  <si>
    <t>ГКИУГИ, МОН, МЭРТ, ГУ "Центр реализации проектов ГЧП"</t>
  </si>
  <si>
    <t xml:space="preserve">Разработана система поощрения и реализуется </t>
  </si>
  <si>
    <t>Портал модернизирован и функционирует</t>
  </si>
  <si>
    <t>Организуются мероприятия</t>
  </si>
  <si>
    <t>Уровень обеспеченности потребителей питьевой водой (%)</t>
  </si>
  <si>
    <t>Отношение среднемесячной заработной платы педагогических работников государственных образовательных организаций к среднемесячной заработной плате по экономике, %</t>
  </si>
  <si>
    <t>Количество проведенных мероприятий  национального и регионального уровней по распространению результатов реализации ПСР 2021-2025 по сектору Образования, ед.</t>
  </si>
  <si>
    <t xml:space="preserve">Процент индикаторов ЦУР 4, регулярно оценивающийся  и публикующийся в рамках официальной статистической отчетности </t>
  </si>
  <si>
    <t>Доля  сотрудников системы образования  прошедших  курсы повышения квалификации в области сбора и использования данных для принятия решений</t>
  </si>
  <si>
    <t xml:space="preserve">Доля учреждений НПО и СПО, использующие ИКТ в образовательном процессе </t>
  </si>
  <si>
    <t>Число учащихся на 1 компьютер</t>
  </si>
  <si>
    <t xml:space="preserve">Доля учреждений  общего среднего образования (в %), обеспеченных: </t>
  </si>
  <si>
    <t>Доля высших учебных заведений (ВУЗов) с расширенной степенью автономии (в %).</t>
  </si>
  <si>
    <t xml:space="preserve">Соотношение среднего уровня заработной платы специалистов в сфере научных исследований  к уровню средней зарплаты по стране </t>
  </si>
  <si>
    <t>Доля сотрудников  с ученной степенью в общем числе сотрудников - исследователей научно - исследовательских институтов</t>
  </si>
  <si>
    <t>питевой воде</t>
  </si>
  <si>
    <t>централизованному теплоснабжению*</t>
  </si>
  <si>
    <t>Уровень доступа к основным коммунальным услугам (в %), в том числе к:
электроэнергии</t>
  </si>
  <si>
    <t>Среднее число лет обучения в школе</t>
  </si>
  <si>
    <t>Доля выпускников образовательных учреждений НПО и СПО, трудоустроенных по специальности (в %)</t>
  </si>
  <si>
    <t>Численность студентов высших образовательных учреждений на 10 000 человек (ЦУР 4b2)</t>
  </si>
  <si>
    <t>Доля перехода учеников, в том числе:</t>
  </si>
  <si>
    <t>Доля выпускников общеобразовательных учреждений и системы начального и среднего профессионального образования, поступивших в высшие учебные заведения (в %)</t>
  </si>
  <si>
    <t xml:space="preserve">питьевой воде (в%),  </t>
  </si>
  <si>
    <t>образованию (тыс. ученических мест в учреждениях дошкольного и школьного образования)</t>
  </si>
  <si>
    <t>Построенных линии электропередач, км</t>
  </si>
  <si>
    <t>Построены системы питьевого водоснабжения, единиц</t>
  </si>
  <si>
    <t>Введены в действие общеобразовательные учреждения, тыс. ученических мест</t>
  </si>
  <si>
    <t>Введены в действие амбулаторно-поликлинические учреждения,  посещений в смену</t>
  </si>
  <si>
    <t xml:space="preserve">Доля населения обеспеченного  электроэнергией  в разрезе городов и районов.  </t>
  </si>
  <si>
    <t xml:space="preserve">Доля населения обеспеченного  централизованным  теплоснабжением в разрезе городов и районов.  </t>
  </si>
  <si>
    <t>Доступ населения к санитарии в %: 
в городах</t>
  </si>
  <si>
    <t>Доступ населения к гигиене (улучшенные туалетные сооружения), в%:</t>
  </si>
  <si>
    <t>Количество созданных частных предприятий водоснабжения в сельских поселениях</t>
  </si>
  <si>
    <t>в системе санитарии (канализация и водоотведение)</t>
  </si>
  <si>
    <t>Доля занятых в индустрии устойчивого туризма в общем числе  занятых  в  стране, в % (ЦУР 8.9.2)</t>
  </si>
  <si>
    <t xml:space="preserve">Количество иностранных туристов, посетивших  Таджикистан,  млн. чел. </t>
  </si>
  <si>
    <t xml:space="preserve">Экспорт туристических услуг, млн. долл </t>
  </si>
  <si>
    <t>Потери в Индексе человеческого развития вследствии неравенства,%, в том числе:</t>
  </si>
  <si>
    <t xml:space="preserve">Коэффициент Джинни </t>
  </si>
  <si>
    <t>Коэффициент фондов по 10-процентным группам населения</t>
  </si>
  <si>
    <t xml:space="preserve">Прирост реальных доходов населения, % </t>
  </si>
  <si>
    <t>Доля времени, затрачиваемого на неоплачиваемый труд по уходу и работу по дому, в разбивке по полу, возрасту и месту проживания (население в возрасте 16 лет и старше) (ЦУР 5.4.1.)</t>
  </si>
  <si>
    <t>Доля женщин на руководящих должностях, % (ЦУР 5.5.2)</t>
  </si>
  <si>
    <t>Доля женщин- госслужащих</t>
  </si>
  <si>
    <t>Соотношение заработной платы женщин к заработной плате мужчин, %</t>
  </si>
  <si>
    <t xml:space="preserve">до 15 лет </t>
  </si>
  <si>
    <t>Место страны в индексе гендерного неравенства (ИГН)</t>
  </si>
  <si>
    <t>Вхождение страны в  группу по  Индексу гендерного развития (ИГР)</t>
  </si>
  <si>
    <t xml:space="preserve">Число зарегистрированных преступлений, совершенных в отношении женщин и несовершеннолетних    </t>
  </si>
  <si>
    <t>Число обращений населения в кризисные центры и другие специализированные учреждения</t>
  </si>
  <si>
    <t>Индекс детского благополучия</t>
  </si>
  <si>
    <t>Чистая продукция обрабатывающей промышленности в  процентном отношении к ВВП, %  (ЦУР 9.2.1.)</t>
  </si>
  <si>
    <t xml:space="preserve">Доля добавленной стоимости продукции среднетехнологичных и высокотехнологичных отраслей в общем объеме добавленной стоимости, %  (ЦУР 9.b.1.)                                                                                                                                                       </t>
  </si>
  <si>
    <t>Чистая продукция обрабатывающей промышленности на душу населения (сомони) (ЦУР 9.2.1.)</t>
  </si>
  <si>
    <t>Занятость в обрабатывающей промышленности в % от общей занятости (ЦУР 9.2.2.)</t>
  </si>
  <si>
    <t>2. Уровень  охвата  молодежи  ( 15- 29 лет)  формальным образованием, % (ЦУР 4.3.1.)</t>
  </si>
  <si>
    <t xml:space="preserve">Доля молодежи ( в возрасте  от 15 до 30 лет), обладающей/ обладающих минимальным уровнем владения навыками цифровой грамотности (вкл. ИКТ), % (ЦУР 4.4.1) </t>
  </si>
  <si>
    <t>Доля трудоустроенных выпускников высших учебных заведений  (в %)</t>
  </si>
  <si>
    <t>Доля женщин в возрасте до 18 лет, вступивших в ранний брак или союз, % (ЦУР 5.3.1), в том числе:</t>
  </si>
  <si>
    <t>МЗСЗН, АСПРТ</t>
  </si>
  <si>
    <t>Число медицинских работников на душу населения и их распределение , чел. (ЦУР 3.c.1 на 10 000 нас))</t>
  </si>
  <si>
    <t>Укомплектованность медицинских учреждений врачебными кадрами, в %</t>
  </si>
  <si>
    <t xml:space="preserve">Разработан механизм и реализуется </t>
  </si>
  <si>
    <t>МЗСЗН МОН</t>
  </si>
  <si>
    <t>Разработана программа и реализуется</t>
  </si>
  <si>
    <t>МЗСЗН МЭРТ МОН</t>
  </si>
  <si>
    <t xml:space="preserve">Новые учебные программы утверждены и внедрены </t>
  </si>
  <si>
    <t>МЗСЗН МЭРТ МОН МИД</t>
  </si>
  <si>
    <t>МЗСЗН МФ МЭРТ</t>
  </si>
  <si>
    <t xml:space="preserve">6.Проведение ежегодного анализа и оценка рынка труда в системе здравоохранения </t>
  </si>
  <si>
    <t>% населения получивших частные медицинские услуги;</t>
  </si>
  <si>
    <t xml:space="preserve">Разработаны и приняты НПА в сфере здравоохранения  </t>
  </si>
  <si>
    <t>МЗСЗН МЮ МФ</t>
  </si>
  <si>
    <t>ЮНИСЕФ ВОЗ ВБ ЮСАИД</t>
  </si>
  <si>
    <t>Разработаны клинические протоколы и стандарты</t>
  </si>
  <si>
    <t>МЗСЗН МЮ МЭРТ</t>
  </si>
  <si>
    <t>ВБ ВОЗ ЮНИСЕФ ЕС</t>
  </si>
  <si>
    <t>Разработан комплексный межведомственный национальный план</t>
  </si>
  <si>
    <t>МЗСЗН МПНТ МОН ГосстандартМСХ</t>
  </si>
  <si>
    <t xml:space="preserve">ВОЗ ЮНИСЕФ ЮСАИД ФАО ВПП </t>
  </si>
  <si>
    <t>Определен порядок частных медицинских услуг</t>
  </si>
  <si>
    <t>Индикаторы отдачи (output):
Количество построенных и реконструированных медучреждений, ед.</t>
  </si>
  <si>
    <t xml:space="preserve">% населения, обслуживаемого новыми мед. учреждениями </t>
  </si>
  <si>
    <t>% медучереждений, использующих новую информационную технологию</t>
  </si>
  <si>
    <t xml:space="preserve">Разработан и утвержден среднесрочный план </t>
  </si>
  <si>
    <t>Разработан единый план</t>
  </si>
  <si>
    <t xml:space="preserve">МЗСЗН           МФ </t>
  </si>
  <si>
    <t xml:space="preserve">Разработан и внедрен инструмент информационной технологии </t>
  </si>
  <si>
    <t>ЕС, ВБ</t>
  </si>
  <si>
    <t xml:space="preserve">Разработана  и утверждена программа </t>
  </si>
  <si>
    <t xml:space="preserve">МЗСЗН, МПНТ </t>
  </si>
  <si>
    <t>Индикаторы воздействия (impact):
Распространенность задержки роста среди детей в возрасте до пяти лет (ВОЗ, sd &lt;-2)(ЦУР 2.2.1 )</t>
  </si>
  <si>
    <t>Распространенность неполноценного питания среди детей в возрасте до пяти лет в разбивке по виду (истощение) (ВОЗ,sd &lt;-2) (ЦУР 2.2.2 )</t>
  </si>
  <si>
    <t>Распространенность неполноценного питания среди детей в возрасте до пяти лет в разбивке по виду 
( ожирение) (ВОЗ,sd  &gt;+2 )(ЦУР 2.2.2 )</t>
  </si>
  <si>
    <t>Заболеваемость туберкулезом на 100 000 человек 
(ЦУР 3.3.2)</t>
  </si>
  <si>
    <t>Глобальный фонд, ЮСАИД ETIKA, ЮСАИД LON, ТУТ, KNCV, MSF</t>
  </si>
  <si>
    <t>Смертность от сердечно-сосудистых заболеваний 
(ЦУР 3.4.1)</t>
  </si>
  <si>
    <t>Смертность от онкологических заболеваний</t>
  </si>
  <si>
    <t>Смертность от сахарного диабета</t>
  </si>
  <si>
    <t>Смертность от хронических респираторных заболеваний</t>
  </si>
  <si>
    <t>Распространенность  анемии среди женщин репродуктивного возраста, в% (ЦУР 2.2.3 )</t>
  </si>
  <si>
    <t>Индикаторы конечных результатов (outcome):
Доля целевой группы населения, охваченная иммунизацией всеми вакцинами, включенными в национальные программы, в % (ЦУР 3.b.1 )</t>
  </si>
  <si>
    <t>% новорожденных с низкой массой тела</t>
  </si>
  <si>
    <t xml:space="preserve">% детей до 6 месяцев, находящихся на исключительном грудном вскармливании </t>
  </si>
  <si>
    <t xml:space="preserve">% населения, повысившего знания, подходы и поведение по ведению здорового образа жизни и профилактики  инфекционных и неинфекционных заболеваний </t>
  </si>
  <si>
    <t xml:space="preserve">% беременных женщин, охваченных медицинскими осмотрами </t>
  </si>
  <si>
    <t xml:space="preserve"> % лиц, лишенные свободы,  охваченных медицинскими осмотрами </t>
  </si>
  <si>
    <t>% учеников начальных классов,  обеспеченных здоровым питанием</t>
  </si>
  <si>
    <t>Количество и % больниц, сертифицированных "Доброжелательному отношению к ребенку"</t>
  </si>
  <si>
    <t>Количество модернизированных  лабораторий, ед.</t>
  </si>
  <si>
    <t>Разработаны  и утверждены подзаконные нормативные акты</t>
  </si>
  <si>
    <t>МЗСЗН Гостандарт МЮ</t>
  </si>
  <si>
    <t xml:space="preserve">Разработан план </t>
  </si>
  <si>
    <t>МЗСЗН МСХ  МОН МЭРТ</t>
  </si>
  <si>
    <t>ЮНИСЕФ ВОЗ ВБ ЮСАИД Джайзет</t>
  </si>
  <si>
    <t>Ежегодный отчет по внедрению</t>
  </si>
  <si>
    <t>ВПП,  ФАО</t>
  </si>
  <si>
    <t>ВОЗ ЮНИСЕФ ЮСАИД ВБ</t>
  </si>
  <si>
    <t xml:space="preserve">Разработан информационный материал </t>
  </si>
  <si>
    <t xml:space="preserve">МЗСЗН Комитет радио и телевидения </t>
  </si>
  <si>
    <t>ЮНИСЕФ ВОЗ</t>
  </si>
  <si>
    <t>Разработан технический регламент</t>
  </si>
  <si>
    <t>МЗСЗН МЮ</t>
  </si>
  <si>
    <t>Созданы лаборатории и функционируют</t>
  </si>
  <si>
    <t>Разработаны и внедряются информационные материалы</t>
  </si>
  <si>
    <t xml:space="preserve">МЗСЗН </t>
  </si>
  <si>
    <t>Индикаторы отдачи (output):
Доля медицинских работников, получивших сертификаты о повышении квалификации на лечение нового вируса COVID - 19, в %</t>
  </si>
  <si>
    <t xml:space="preserve">Количество передач и программ по ведению здорового образа жизни и профилактике заболеваний через СМИ, ед  </t>
  </si>
  <si>
    <t>Количество раздаточных информационно-просветительских материалов по ведению ЗОЖ и профилактике заболеваний среди населения, млн. ед</t>
  </si>
  <si>
    <t>Количество волонтеров, человек</t>
  </si>
  <si>
    <t xml:space="preserve">Количество разработанных стандартов и клинических протоколов по профилактике, диагностики и лечению инфекционных заболеваний, ед. </t>
  </si>
  <si>
    <t>Разработан ежегодный комплексный  план</t>
  </si>
  <si>
    <t xml:space="preserve">Разработан ежегодный регистр </t>
  </si>
  <si>
    <t>Требования усилены на законодательном уровне</t>
  </si>
  <si>
    <t xml:space="preserve">Оборудование закуплено </t>
  </si>
  <si>
    <t>Курсы повышения квалификации организованы</t>
  </si>
  <si>
    <t>Разработан и утвержден план</t>
  </si>
  <si>
    <t>МЗСЗН Комитет по радио и телевещанию</t>
  </si>
  <si>
    <t>ЮНИСЕФ, ВОЗ, Фонд Агахана, USAID, Красный крест, ВБ</t>
  </si>
  <si>
    <t>Разработаны и утверждены клинические протоколы и стандарты</t>
  </si>
  <si>
    <t>% детей дошкольного и школьного возраста, охваченных медицинскими осмотрами</t>
  </si>
  <si>
    <t xml:space="preserve">Дошкольные  и школьные учереждения обеспечены медицинскими кадрами                  </t>
  </si>
  <si>
    <t>Индикаторы воздействия (impact):
Коэффициент материнской смертности (ЦУР 3.1.1 )</t>
  </si>
  <si>
    <t>Доля родов, принятых квалифицированными медицинскими работникам, в % (ЦУР 3.1.2)</t>
  </si>
  <si>
    <t>Коэффициент смертности детей в возрасте до пяти лет (ЦУР 3.2.1)</t>
  </si>
  <si>
    <t>Коэффициент младенческой смертности (ЦУР 3.2.2)</t>
  </si>
  <si>
    <t>Доля женщин репродуктивного возраста (от 15 до 49 лет), чьи потребности по планированию семьи удовлетворяются современными методам, в %(ЦУР 3.7.1)</t>
  </si>
  <si>
    <t>Индикаторы конечных результатов (outcome):
Охват основными медико-санитарными услугами (вкл. охрану репродуктивного здоровья, охрану здоровья матери и ребенка, лечение инфекционных заболеваний, лечение неинфекционных заболеваний и масштабы и доступность услуг для широких слоев населения и для находящихся в наиболее неблагоприятном положении групп населения), в % (ЦУР 3.8.1)</t>
  </si>
  <si>
    <t>Доля целевой группы населения, охваченная иммунизацией всеми вакцинами, включенными в национальные программы, в % (ЦУР 3.b.1)</t>
  </si>
  <si>
    <t xml:space="preserve">% населения с повышенным уровнем знания, подходов и поведения к ведению здорового образа жизни и профилактики  инфекционных и неинфекционных заболеваний </t>
  </si>
  <si>
    <t>Индикаторы отдачи (output):
Количество построенных учереждений ПСМП, ед.</t>
  </si>
  <si>
    <t xml:space="preserve">% амбулаторий, которые обеспечены пакетом услуг </t>
  </si>
  <si>
    <t>% учреждений ПМСП, оснащенных/обеспеченных современным лабораторным и диагностическим оборудованием</t>
  </si>
  <si>
    <t>% врачей общей практики и среднего медицинского персонала, прошедших курсы повышения квалификации</t>
  </si>
  <si>
    <t xml:space="preserve">50 учреждений ПМСП построены </t>
  </si>
  <si>
    <t xml:space="preserve">МЗСЗН МФ </t>
  </si>
  <si>
    <t>60 Сельских домов здоровья построены</t>
  </si>
  <si>
    <t>Разработан пакет медицинских услуг на уровне амбулаторной службы</t>
  </si>
  <si>
    <t>Количество организованных реабилитационных центров или отделений для детей с инвалидностью в специализированных учреждениях, ед.</t>
  </si>
  <si>
    <t>Разработан план</t>
  </si>
  <si>
    <t xml:space="preserve">Немецский банк развития Азиатский банк развития Исламский банк развития </t>
  </si>
  <si>
    <t>Реабилитационные центры созданы</t>
  </si>
  <si>
    <t>Индикаторы отдачи (output):
% учреждений ПМСП,  охваченных Программой "1000 дней жизни ребенка"</t>
  </si>
  <si>
    <t xml:space="preserve">% охвата специалистов непрерывным медицинским обучением </t>
  </si>
  <si>
    <t>Разработан  информационный материал</t>
  </si>
  <si>
    <t>Разработан механизм</t>
  </si>
  <si>
    <t>ЮНИСЕФ ВБ</t>
  </si>
  <si>
    <t>Новые вакцины закуплены</t>
  </si>
  <si>
    <t>ВОЗ ГАВИ</t>
  </si>
  <si>
    <t>% охвата медицинских работников прошедших УСО в сфере родовспоможения</t>
  </si>
  <si>
    <t>Количество разработанных стандартов и клинических протоколов в области охраны репродуктивного здоровья, ед.</t>
  </si>
  <si>
    <t>Разработана нормативная база</t>
  </si>
  <si>
    <t>Родильные койки выделены</t>
  </si>
  <si>
    <t>Разработан пакет документов</t>
  </si>
  <si>
    <t>ЮНИФПИ</t>
  </si>
  <si>
    <t>Утвержден план</t>
  </si>
  <si>
    <t>Разработан информационный материал</t>
  </si>
  <si>
    <t xml:space="preserve">МЗСЗН Комитет по радио и телевещания </t>
  </si>
  <si>
    <t>Индикаторы воздействия (impact):
Доля населения с большим удельным весом семейных расходов на медицинскую помощь в общем объеме расходов или доходов домохозяйств, в % (ЦУР 3.8.2 )</t>
  </si>
  <si>
    <t xml:space="preserve">207 
</t>
  </si>
  <si>
    <t>медсестры</t>
  </si>
  <si>
    <t>%  регионов, перешедших на новые формы финансирования здравоохранения (в том числе, Программа государственных гарантий, подушевое финансирование и финансирование за пролеченные случаи и т.п.)</t>
  </si>
  <si>
    <t>Индикаторы конечных результатов (outcome):
% населения, охваченных обязательной медицинской страховкой (ОМС)</t>
  </si>
  <si>
    <t>% лиц, получивших бесплатные медицинские услуги</t>
  </si>
  <si>
    <t>Доля расходов на здравоохранение в общем объеме расходов государственного бюджета, %</t>
  </si>
  <si>
    <t xml:space="preserve">"Дорожная карта" реализована </t>
  </si>
  <si>
    <t>Внедрена оплата за пролеченные случаи в госпиталях</t>
  </si>
  <si>
    <t xml:space="preserve">МЗСЗН МЮ  МФ </t>
  </si>
  <si>
    <t xml:space="preserve">Методическая инструкция действует </t>
  </si>
  <si>
    <t>Разработан механизм притока инвестиций</t>
  </si>
  <si>
    <t xml:space="preserve">Разработан механизм оплаты </t>
  </si>
  <si>
    <t>Соответствующие НПА разработаны</t>
  </si>
  <si>
    <t>Разработана и утверждена "Дорожная карта мониторинга"</t>
  </si>
  <si>
    <t>МЗСЗН МФ</t>
  </si>
  <si>
    <t>Отчет о  реализации проекта</t>
  </si>
  <si>
    <t>МЗСЗН МОН МФ</t>
  </si>
  <si>
    <t>Бонки рушди Олмон</t>
  </si>
  <si>
    <t xml:space="preserve">Исламский банк развития </t>
  </si>
  <si>
    <t>МЮ</t>
  </si>
  <si>
    <t>НЦЗ, МЮ</t>
  </si>
  <si>
    <t>Доля населения, вовлеченного в процесс разработки нормативных правовых актов, в %</t>
  </si>
  <si>
    <t>гендерным аспектам</t>
  </si>
  <si>
    <t>группам населения с ограниченными возможностями</t>
  </si>
  <si>
    <t>МЗСЗ, МТЗМ</t>
  </si>
  <si>
    <t>антикоррупционным явлениям</t>
  </si>
  <si>
    <t>АГФКиБК</t>
  </si>
  <si>
    <t>финансово-экономическому обоснованию</t>
  </si>
  <si>
    <t>МФ, МЭРТ</t>
  </si>
  <si>
    <t>Количество обученных специалистов по АРВ в год, чел.</t>
  </si>
  <si>
    <t>НЦЗ</t>
  </si>
  <si>
    <t xml:space="preserve">Создана платформа для обсуждения проектов законодательных актов с широким привлечением населения </t>
  </si>
  <si>
    <t>КДЖС, НЦЗ, МЮ,  МЗСЗН</t>
  </si>
  <si>
    <t>Методика разработана</t>
  </si>
  <si>
    <t>Дополнения и изменения внесены в НПА</t>
  </si>
  <si>
    <t>Разработана и применяется методика</t>
  </si>
  <si>
    <t xml:space="preserve">Учебная программа реализуется </t>
  </si>
  <si>
    <t>Система МиО создана</t>
  </si>
  <si>
    <t xml:space="preserve">Создан единый портал правовой информации </t>
  </si>
  <si>
    <t xml:space="preserve">МЮ </t>
  </si>
  <si>
    <t>Нормативные требования приняты</t>
  </si>
  <si>
    <t xml:space="preserve">Организована платформа политического диалога </t>
  </si>
  <si>
    <t>МЮ, ВС, ГП, НЦЗ, УПЧ</t>
  </si>
  <si>
    <t>МВД, ВС. УПЧ</t>
  </si>
  <si>
    <t>ВС, ГП</t>
  </si>
  <si>
    <t>Доля населения, воспользовавшегося бесплатной юридической помощью, в %</t>
  </si>
  <si>
    <t>ВС</t>
  </si>
  <si>
    <t xml:space="preserve">Доля лиц, задерживаемых до вынесения приговора, в общей  численности лиц, содержащихся под стражей (ЦУР 16.3.2), % </t>
  </si>
  <si>
    <t>ВС, ГП, МВД, ГКНБ, АГФКиБК</t>
  </si>
  <si>
    <t>Количество лиц, отбывающих наказание в местах лишения свободы на 100 000 населения, по полу и возрасту (ЦУР 16.3.в)</t>
  </si>
  <si>
    <t>Количество дел, рассмотренных с нарушением сроков, в разбивке по полу и возрасту (уголовные, гражданские, административные) (ЦУР 16.3.к)</t>
  </si>
  <si>
    <t>ВС, ВЭС</t>
  </si>
  <si>
    <t>В практику судебной системы введена методика электронного распределения дел</t>
  </si>
  <si>
    <t xml:space="preserve">Принят и реализуется Закон "О доступе к судебной информации" </t>
  </si>
  <si>
    <t>В зданиях судов созданы соответствующие условия для нахождения в них лиц с инвалидностью</t>
  </si>
  <si>
    <t>ВС, ВЭС, МЗСЗН</t>
  </si>
  <si>
    <t>Изменения и дополнения внесены</t>
  </si>
  <si>
    <t xml:space="preserve">ВС, ГП, МВД, ГКНБ, АГФКБК, АБН, МЮ </t>
  </si>
  <si>
    <t>НПА разработаны</t>
  </si>
  <si>
    <t>НПА усовершенствованы</t>
  </si>
  <si>
    <t>В практику введены институты «посредничества» и медиации»</t>
  </si>
  <si>
    <t xml:space="preserve">ВС, ВЭС, МЮ, НЦЗ </t>
  </si>
  <si>
    <t>Функционируют онлайн платформы и телефон горячей линии для получения гражданами консультаций касательно процедур обращения в суд</t>
  </si>
  <si>
    <t xml:space="preserve">ВС, ВЭС, МЮ </t>
  </si>
  <si>
    <t>Созданы  бюро по оказанию юридической помощи в городах и районах страны</t>
  </si>
  <si>
    <t>МЮ, МФ</t>
  </si>
  <si>
    <t>Созданы негосударственные центры оказания бесплатной правовой помощи населению за счет общественных объединений</t>
  </si>
  <si>
    <t>Функционируют онлайн платформы консультирования граждан в формате «вопросы-ответы»</t>
  </si>
  <si>
    <t xml:space="preserve">МЮ, ВС </t>
  </si>
  <si>
    <t>В законодательстве включен круг лиц для получения бесплатной правовой помощи</t>
  </si>
  <si>
    <t xml:space="preserve">МЮ, ВС  </t>
  </si>
  <si>
    <t xml:space="preserve">b) психологическому </t>
  </si>
  <si>
    <t xml:space="preserve">c) сексуальному </t>
  </si>
  <si>
    <t xml:space="preserve"> 16.1.б Число лиц, подвергшихся насилию в семье, приведшему к смерти, за последние 12 месяцев     </t>
  </si>
  <si>
    <t>16.1.е Уровень насильственных преступлений (умышленные убийства, нападения и сексуальное насилие, включая покушения) на 100 000 населения</t>
  </si>
  <si>
    <t>16.1.ж Процент насильственных преступлений, совершенных лицами, находящимися под воздействием алкоголя и наркотиков</t>
  </si>
  <si>
    <t>В Семейный кодекс внесены изменения и дополнения и определены основания по которым суд имеет право принять решение для снижения брачного возраста</t>
  </si>
  <si>
    <t>Принята Инструкция по координации деятельности министерств и ведомств в сфере профилактики насилия и помощи жертвам насилия</t>
  </si>
  <si>
    <t>МВД, МЗСЗН</t>
  </si>
  <si>
    <t>Внесены изменения и дополнения в нормативные правовые акты по предотвращению насилия, в том числе с учетом гендерного аспекта, а также наличия инвалидности</t>
  </si>
  <si>
    <t>МВД, МЗСЗН, НЦЗ</t>
  </si>
  <si>
    <t>В Уголовном кодексе предусмотрена ответственность за применение насилия в отношении членов семьи</t>
  </si>
  <si>
    <t xml:space="preserve">МВД, МЮ, НЦЗ </t>
  </si>
  <si>
    <t>Созданы государственные кризисные центры для оказания своевременной медицинской, психологической и правовой помощи, а также запущена бесплатная горячая телефонная линия для обращения жертв насилия</t>
  </si>
  <si>
    <t xml:space="preserve">МВД, МЗСЗН, МЮ </t>
  </si>
  <si>
    <t xml:space="preserve">Созданы негосударственные центры </t>
  </si>
  <si>
    <t xml:space="preserve">МВД </t>
  </si>
  <si>
    <t>Реализуется Инструкция по реинтеграции пострадавших от насилия,                  приняты и реализуются коррекционные программы для агрессоров</t>
  </si>
  <si>
    <t xml:space="preserve">МВД, МЗСЗН </t>
  </si>
  <si>
    <t>Улучшена инфраструктура и материально-техническая база органов, ответственных за профилактику и предотвращение насилия</t>
  </si>
  <si>
    <t>МВД, МФ</t>
  </si>
  <si>
    <t xml:space="preserve">16.4.б Объем денежных средств, выявленных от незаконного оборота наркотических, психотропных веществ и прекурсоров     </t>
  </si>
  <si>
    <t>АГКН</t>
  </si>
  <si>
    <t xml:space="preserve">16.4.г Доля смертей, связанных с незаконным оборотом наркотических средств, психотропных веществ и прекурсоров на 100 000 населения, по полу и по возрасту </t>
  </si>
  <si>
    <t xml:space="preserve">Индикаторы отдачи (output):  
16.4.a Количество расследований и осуждений в отношении подозрительной финансовой деятельности, связанной с организованной преступностью, отмыванием денег, взяточничеством и коррупцией и финансированием терроризма                                   </t>
  </si>
  <si>
    <t>НБТ, МФ</t>
  </si>
  <si>
    <t>НБТ, МЮ, НЦЗ, ГКНБ</t>
  </si>
  <si>
    <t>УПЧ</t>
  </si>
  <si>
    <t>В</t>
  </si>
  <si>
    <t>А</t>
  </si>
  <si>
    <t>Количество созданных филиалов Уполномоченного по правам человека в регионах</t>
  </si>
  <si>
    <t xml:space="preserve">Реализуется дорожная карта           </t>
  </si>
  <si>
    <t xml:space="preserve">УПЧ, МФ </t>
  </si>
  <si>
    <t xml:space="preserve">Расширены механизмы взаимодействия Уполномоченного по правам человека с другими органами государственной власти </t>
  </si>
  <si>
    <t>УПЧ, ГП, МЮ, НЦЗ</t>
  </si>
  <si>
    <t>УПЧ, ГП,ВС, МЮ</t>
  </si>
  <si>
    <t xml:space="preserve">На базе Уполномоченного по правам человека создан национальный превентивный механизм с целью мониторинга мест ограничения и лишения свободы </t>
  </si>
  <si>
    <t>УПЧ, ГП, МВД, МОН, МЮ</t>
  </si>
  <si>
    <t xml:space="preserve"> WB UNDP ADB WFP</t>
  </si>
  <si>
    <t>растениеводство</t>
  </si>
  <si>
    <t xml:space="preserve"> WB UNDP WFP ADB </t>
  </si>
  <si>
    <t>животноводство</t>
  </si>
  <si>
    <t xml:space="preserve">Уровень умеренного или острого отсутствия продовольственной безопасности населения (по «Шкале восприятия отсутствия продовольственной безопасности») (ЦУР 2.1.2) </t>
  </si>
  <si>
    <t>МСХ МЭРТ МФ НАНТ</t>
  </si>
  <si>
    <t>МСХ МЮ МЭРТ МФ НАНТ</t>
  </si>
  <si>
    <t>WB UNDP ADB</t>
  </si>
  <si>
    <t>растениеводства</t>
  </si>
  <si>
    <t>WB ADB</t>
  </si>
  <si>
    <t>животноводства</t>
  </si>
  <si>
    <t>ADB WB</t>
  </si>
  <si>
    <t>лесного хозяйства</t>
  </si>
  <si>
    <t>Программа разработана</t>
  </si>
  <si>
    <t>МСХ МФ АМИ</t>
  </si>
  <si>
    <t>FAO ADB</t>
  </si>
  <si>
    <t xml:space="preserve"> WB UNDP FAO</t>
  </si>
  <si>
    <t>МСХ МЗСЗН МЭРТ МФ</t>
  </si>
  <si>
    <t xml:space="preserve"> WB FAO</t>
  </si>
  <si>
    <t>МЗСЗН МЭРТ МФ МСХ НАНТ</t>
  </si>
  <si>
    <t xml:space="preserve">WB </t>
  </si>
  <si>
    <t>МСХ МЭРТ ТАСХН АМИ</t>
  </si>
  <si>
    <t xml:space="preserve"> ADB</t>
  </si>
  <si>
    <t>МСХ ТАСХН  КООС РТ</t>
  </si>
  <si>
    <t>FAO WB UNDP JICA ADB</t>
  </si>
  <si>
    <t>МСХ  ТАСХН  КООС РТ МЮ</t>
  </si>
  <si>
    <t xml:space="preserve">WB UNDP </t>
  </si>
  <si>
    <t>МСХ МЮ МФ АМИ ТАСХН</t>
  </si>
  <si>
    <t>Урожайность основных продукции растениеводства, ц/га, в том числе:</t>
  </si>
  <si>
    <t>МСХ АМИ МФ</t>
  </si>
  <si>
    <t>хлопок</t>
  </si>
  <si>
    <t>зерновые</t>
  </si>
  <si>
    <t>картофель</t>
  </si>
  <si>
    <t>бахчевые</t>
  </si>
  <si>
    <t>овощи</t>
  </si>
  <si>
    <t>крупный</t>
  </si>
  <si>
    <t>мелкий</t>
  </si>
  <si>
    <t>птица</t>
  </si>
  <si>
    <t>мясо</t>
  </si>
  <si>
    <t>молочные</t>
  </si>
  <si>
    <t>яйца. млн.шт.</t>
  </si>
  <si>
    <t>мед</t>
  </si>
  <si>
    <t>Уровень механизации с/х, в %</t>
  </si>
  <si>
    <t>МСХ МЭРТ</t>
  </si>
  <si>
    <t xml:space="preserve"> ADB UNDP WB</t>
  </si>
  <si>
    <t>Количество новых сортов сельхозпродукции (всех)</t>
  </si>
  <si>
    <t>Проведена оценка</t>
  </si>
  <si>
    <t xml:space="preserve">ADB  </t>
  </si>
  <si>
    <t>Усовершенствована материально-техническая база АПК</t>
  </si>
  <si>
    <t>МСХ МЭРТ МФ АМИ</t>
  </si>
  <si>
    <t xml:space="preserve">ADB WB UNDP  </t>
  </si>
  <si>
    <t>Станции созданы</t>
  </si>
  <si>
    <t xml:space="preserve">ADB UNDP  </t>
  </si>
  <si>
    <t xml:space="preserve">МСХ МЭРТ </t>
  </si>
  <si>
    <t xml:space="preserve">WB UNDP ADB </t>
  </si>
  <si>
    <t>МСХ МЭРТ МФ</t>
  </si>
  <si>
    <t xml:space="preserve">FAO WB </t>
  </si>
  <si>
    <t>МСХ ТАСХН НАНТ</t>
  </si>
  <si>
    <t>Единая информационная система создана</t>
  </si>
  <si>
    <t xml:space="preserve">КООС  МСХ КЧС НАНТ </t>
  </si>
  <si>
    <t xml:space="preserve">КООС РТ МСХ НАНТ  </t>
  </si>
  <si>
    <t>ФАО</t>
  </si>
  <si>
    <t>МСХ МФ</t>
  </si>
  <si>
    <t>FAO WB ADB</t>
  </si>
  <si>
    <t>Модули разработаны и адаптированы</t>
  </si>
  <si>
    <t>МСХ АМИ ТАСХН</t>
  </si>
  <si>
    <t>МСХ АМИ МЭРТ ТАСХН</t>
  </si>
  <si>
    <t>FAO WB UNDP ADB</t>
  </si>
  <si>
    <t>АГС</t>
  </si>
  <si>
    <t>Стратегия разработана</t>
  </si>
  <si>
    <t>Программы разработаны</t>
  </si>
  <si>
    <t>МФ, СП</t>
  </si>
  <si>
    <t>СП, МФ</t>
  </si>
  <si>
    <t>АГФКБК, МЮ, МВД</t>
  </si>
  <si>
    <t xml:space="preserve">автомобильный </t>
  </si>
  <si>
    <t>авиационный</t>
  </si>
  <si>
    <t>Объем пассажирооборот 
в том числе по видам транспорта:</t>
  </si>
  <si>
    <t>Пропускная способность</t>
  </si>
  <si>
    <t>Себестоимость грузоперевозки</t>
  </si>
  <si>
    <t>Скорость доставки груза</t>
  </si>
  <si>
    <t>Нормативные требования разработаны</t>
  </si>
  <si>
    <t>х</t>
  </si>
  <si>
    <t>МТ</t>
  </si>
  <si>
    <t>Терминалы построены</t>
  </si>
  <si>
    <t>Приобретено автотранспортных средств для международных перевозок</t>
  </si>
  <si>
    <t>Тарнспортные предприятия и учреждения</t>
  </si>
  <si>
    <t xml:space="preserve"> АБР     ЕБРР    АБИИ  </t>
  </si>
  <si>
    <t>Мост построен</t>
  </si>
  <si>
    <t>Международная автодорога сдана в эксплуатацию</t>
  </si>
  <si>
    <t>Правительство Китайской Народной Республики</t>
  </si>
  <si>
    <t>Дорога реконструировано</t>
  </si>
  <si>
    <t>Правительство Японии</t>
  </si>
  <si>
    <t>МТ, МФ, МЭРТ, ГКИУГИ</t>
  </si>
  <si>
    <t xml:space="preserve">Дорога реконструировано </t>
  </si>
  <si>
    <t>Реконструировано автодороги Колхозобод-Кабодиян-Шахритус-Айвадж-Мазори Шариф (гр. Афганистан)</t>
  </si>
  <si>
    <t>МТ, МФ, МЭРТ</t>
  </si>
  <si>
    <t xml:space="preserve">Реконструировано автодороги района Восе-Ховалинг-Сайрон-Карамык в рамках проекта Развития коридоров 3 и 5 ЦАРЭС </t>
  </si>
  <si>
    <t xml:space="preserve"> Сдано в эксплуатацию автомобильной дороги Куляб-Калаихумб, участка Куляб-Шуробод
</t>
  </si>
  <si>
    <t xml:space="preserve">Сдано в эксплуатацию автомобильной дороги   Куляб-Калаихумб, участка Шкев-Калаихумб   </t>
  </si>
  <si>
    <t>JICA</t>
  </si>
  <si>
    <t>ОАО"Международный аэропорт Душанбе"</t>
  </si>
  <si>
    <t>ОАО"Международный аэропорт Бохтор"</t>
  </si>
  <si>
    <t>Испалнительные органы государственной власти городов и районов</t>
  </si>
  <si>
    <t>ОАО"Международный аэропорт Худжанд"</t>
  </si>
  <si>
    <t xml:space="preserve">б) АБР, Фонд ОПЕК                  в) ЕБРР   </t>
  </si>
  <si>
    <t>Китай</t>
  </si>
  <si>
    <t>Улучшены мосты г. Вахдата</t>
  </si>
  <si>
    <t>АБИИ</t>
  </si>
  <si>
    <t>Таджикский Фонж Агахана</t>
  </si>
  <si>
    <t>Правительство КНР и Таджикистана</t>
  </si>
  <si>
    <t>МТ, МИОГВ</t>
  </si>
  <si>
    <t xml:space="preserve">Испаллнительный орган государственной власти гг.Куляб, Бохтар, Вахдат, Турсунзаде, Гиссар, поселок Сомони и г. Сарбанд </t>
  </si>
  <si>
    <t>Правительство исламского государство Иран</t>
  </si>
  <si>
    <t>АСПРТ, МЭРТ</t>
  </si>
  <si>
    <t>Сальдо торгового оборота, млн. долл.США</t>
  </si>
  <si>
    <t>-2174,9</t>
  </si>
  <si>
    <t>Доля импорта в ВВП, в%</t>
  </si>
  <si>
    <t>МЭРТ, АСПРТ</t>
  </si>
  <si>
    <t>Реструктуризация осуществлена</t>
  </si>
  <si>
    <t>МЭРТ, МИД</t>
  </si>
  <si>
    <t>Система управления усовершенствована</t>
  </si>
  <si>
    <t>ТП, АРЭ</t>
  </si>
  <si>
    <t xml:space="preserve">Разработан механизм и реализуется  </t>
  </si>
  <si>
    <t>МЭРТ, ИПК ГС</t>
  </si>
  <si>
    <t>Лаборатории построены и оснащены</t>
  </si>
  <si>
    <t>Потенциал повышен</t>
  </si>
  <si>
    <t>МЭРТ, ТС</t>
  </si>
  <si>
    <t>1.Создание системы маркетинговых исследований внешних рынков</t>
  </si>
  <si>
    <t>Система создана</t>
  </si>
  <si>
    <t>Программа действует</t>
  </si>
  <si>
    <t>МЭРТ, ТП</t>
  </si>
  <si>
    <t>Дорожная карта разработана и принята</t>
  </si>
  <si>
    <t>Внешнеторговые механизмы по принципам "Единого окна" действуют на постоянной основе</t>
  </si>
  <si>
    <t>КООС, АС</t>
  </si>
  <si>
    <t xml:space="preserve">в том числе в городах </t>
  </si>
  <si>
    <t xml:space="preserve">Лесовосстановление тыс./га  </t>
  </si>
  <si>
    <t>КООС, АЛС</t>
  </si>
  <si>
    <t>КООС, КЧСиГО, АС</t>
  </si>
  <si>
    <t>КООС, КЧСиГО</t>
  </si>
  <si>
    <t xml:space="preserve">женщин </t>
  </si>
  <si>
    <t>уязвимые слои населения</t>
  </si>
  <si>
    <t xml:space="preserve">Сводный индекс уязвимости к изменению климата </t>
  </si>
  <si>
    <t>Разработан Экологический Кодекс РТ</t>
  </si>
  <si>
    <t>КООС</t>
  </si>
  <si>
    <t>ПРООН ЮНЕП</t>
  </si>
  <si>
    <t>Разработан документ по Оценке Экологического Стандарта</t>
  </si>
  <si>
    <t xml:space="preserve">Индикаторы разработаны и применяются в системе мониторинга и оценки.
 </t>
  </si>
  <si>
    <t>КООС, КЧСиГО, КДЖС, АС</t>
  </si>
  <si>
    <t>КООС, КЧСиГО, МО</t>
  </si>
  <si>
    <t>Разработан Национальный план по адаптации к изменению климата</t>
  </si>
  <si>
    <t>ЗКФ (Зеленый Климатический Фонд), ПРООН</t>
  </si>
  <si>
    <t xml:space="preserve">Нормативно правовая база разработана </t>
  </si>
  <si>
    <t>Нормативно правовая и методическая  база разработана и гармонизирована</t>
  </si>
  <si>
    <t>КООС, КЧСиГО, МЮ, МФ</t>
  </si>
  <si>
    <t xml:space="preserve">ПРООН </t>
  </si>
  <si>
    <t xml:space="preserve">Предполагаемый национальный определяемый вклад (NDC) обновлен </t>
  </si>
  <si>
    <t>2015г</t>
  </si>
  <si>
    <t>ВПП,ВБ, ПРООН, GIZ</t>
  </si>
  <si>
    <t>Информационная база сформирована</t>
  </si>
  <si>
    <t>Принципы ОЭС и вопросы УРСБ  внедрены</t>
  </si>
  <si>
    <t>КООС, КЧСиГО, МЮ, МФ, МЭРТ</t>
  </si>
  <si>
    <t>Количество усовершенствованных отраслевых программ с учетом вопросов риска изменения климата и стихийных бедствий, ед.</t>
  </si>
  <si>
    <t>Система МиО разработана и функционирует</t>
  </si>
  <si>
    <t>КООС, КЧСиГО, МЭРТ</t>
  </si>
  <si>
    <t>Материально-техническая база укреплена</t>
  </si>
  <si>
    <t>КООС, КЧСиГО, МФ, ГКИ</t>
  </si>
  <si>
    <t>ЗКФ, ПРООН, ЮНЕП, АБР, ВБ</t>
  </si>
  <si>
    <t>КООС, КЧСиГО, МСХ, МЭВР</t>
  </si>
  <si>
    <t>План разработан.</t>
  </si>
  <si>
    <t>КООС, КЧСиГО, МИОГВ</t>
  </si>
  <si>
    <t>ПРООН, ВБ,АБР</t>
  </si>
  <si>
    <t xml:space="preserve">в том числе женщин </t>
  </si>
  <si>
    <t xml:space="preserve">Учебные программы разработаны и внедрены </t>
  </si>
  <si>
    <t>Учебные курсы организованы и действуют</t>
  </si>
  <si>
    <t>КООС, КЧСиГО, АГС</t>
  </si>
  <si>
    <t>Информационные компании организованы на регулярной основе</t>
  </si>
  <si>
    <t>КООС, КЧСиГО, КРТ</t>
  </si>
  <si>
    <t>Виды птиц под угрозой исчезновения</t>
  </si>
  <si>
    <t>Поддержаны адаптационные мероприятия</t>
  </si>
  <si>
    <t>ЗКФ (Зеленый Климатический Фонд), ВБ</t>
  </si>
  <si>
    <t>Улучшена и сохранена биоразнообразие</t>
  </si>
  <si>
    <t>ГЭФ, STAR-7, ФАО</t>
  </si>
  <si>
    <t>укреплять системы раннего предупреждения о различных видах бедствий и обеспечивать своевременную передачу полезной информации в области раннего предупреждения на национальном и местном уровнях</t>
  </si>
  <si>
    <t xml:space="preserve"> КЧСиГО</t>
  </si>
  <si>
    <t>Разработаны нормативно-правовые документы</t>
  </si>
  <si>
    <t xml:space="preserve"> КЧСиГО, МЮ</t>
  </si>
  <si>
    <t>База данных создана и используется</t>
  </si>
  <si>
    <t>ЗКФ</t>
  </si>
  <si>
    <t xml:space="preserve">Вопросы снижения /управления рисками стихийных бедствий интегрированы  </t>
  </si>
  <si>
    <t xml:space="preserve"> КЧСиГО, ГКИ</t>
  </si>
  <si>
    <t>Объем финансирования из государственного бюджета направленное для  функционирования КЧСиГО, %</t>
  </si>
  <si>
    <t xml:space="preserve"> КЧСиГО, МФ</t>
  </si>
  <si>
    <t>Увеличение объема капитальных вложений для КЧСиГО, %</t>
  </si>
  <si>
    <t xml:space="preserve">Объект сдан в эксплуатацию                   </t>
  </si>
  <si>
    <t>Саудовский Фонд Шаха Салмана</t>
  </si>
  <si>
    <t>Служба переоборудована и функционирует</t>
  </si>
  <si>
    <t>Национальный механизм создан и функционирует</t>
  </si>
  <si>
    <t xml:space="preserve"> КЧСиГО, МФ, ГКИ</t>
  </si>
  <si>
    <t>Система усовершенствована и действует</t>
  </si>
  <si>
    <t>Количество обученных сотрудников аварийно-спасательных служб, %</t>
  </si>
  <si>
    <t>Увеличение уровня оснащения структур Комитета по чрезвычайным ситуациям и гражданской обороне, %</t>
  </si>
  <si>
    <t>Увеличение объема государственного финансирования для оснащения структур КЧСиГО, %</t>
  </si>
  <si>
    <t>МФ, КЧСиГО</t>
  </si>
  <si>
    <t>Количество подразделений увеличено</t>
  </si>
  <si>
    <t xml:space="preserve">Группа создана </t>
  </si>
  <si>
    <t>Лаборатория оснащена и функционирует</t>
  </si>
  <si>
    <t>Служба организована</t>
  </si>
  <si>
    <t>Центр создан и функционирует</t>
  </si>
  <si>
    <t>Горячая линия "112" создана и функционирует</t>
  </si>
  <si>
    <t>Механизм усовершенствован и функционирует</t>
  </si>
  <si>
    <t xml:space="preserve"> КЧСиГО, МЮ, МФ</t>
  </si>
  <si>
    <t xml:space="preserve">Потенциал противодействия повышен </t>
  </si>
  <si>
    <t>Центры кризисного управления созданы и действуют</t>
  </si>
  <si>
    <t>Технический потенциал укреплен</t>
  </si>
  <si>
    <t>ВПП (Всемирная продовольственная программа)</t>
  </si>
  <si>
    <t>Координация деятельности усилена</t>
  </si>
  <si>
    <t>Меры таможенно-тарифного регулирования усовершенствованы 
РТ получила статус  GSP+ (Всеобщая система преференций+) и REX  Система регистрация экспортеров)</t>
  </si>
  <si>
    <t>FAO WB  ADB IFAD</t>
  </si>
  <si>
    <t>Чистая продукция обрабатывающей промышленности на душу населения, (долл. США) (ЦУР 9.2.1.)</t>
  </si>
  <si>
    <t>сельского хозяйства</t>
  </si>
  <si>
    <t>Перепись земель произведена</t>
  </si>
  <si>
    <t>Меры разработаны и ведется работа по совершенствованию животноводства на региональном уровне</t>
  </si>
  <si>
    <t>Подготовлены планы управления пастбищами</t>
  </si>
  <si>
    <t>Продуктивность животноводства, тонна, в том числе:</t>
  </si>
  <si>
    <t>пчелосемьи (тыс семей)</t>
  </si>
  <si>
    <t>Поголовье скота (тыс. голов)</t>
  </si>
  <si>
    <t>Закуплено новое оборудование 
налажено производство и импорт высокопродуктивных сортов и пород</t>
  </si>
  <si>
    <t>План действий разработан и реализуется</t>
  </si>
  <si>
    <t>Технологии и инфраструктура внедрены</t>
  </si>
  <si>
    <t>Передовые методы внедрены</t>
  </si>
  <si>
    <t>ГУП ЖКХ</t>
  </si>
  <si>
    <t>ВЭЗО, АБЗО, ВК, МИМҲД</t>
  </si>
  <si>
    <t>Разработаны и утверждены 5 бассейновых планов</t>
  </si>
  <si>
    <t>ВЭЗО</t>
  </si>
  <si>
    <t>Ирригационная система реорганизована</t>
  </si>
  <si>
    <t>ВЭЗО, ВРИС, ВМ, КДСИАД, ЧСК «Барки Точик»</t>
  </si>
  <si>
    <t>WB  EBRR</t>
  </si>
  <si>
    <t>Автомагистрали построены</t>
  </si>
  <si>
    <t>Мост и дорога построены</t>
  </si>
  <si>
    <t>Мост и дороги построены</t>
  </si>
  <si>
    <t>Автодорога Таджикистан-Пакистан через Афганистан построена</t>
  </si>
  <si>
    <t>Пассажирооборот, млн. пасс/км</t>
  </si>
  <si>
    <t>Грузоподъемность, тыс. тн /км</t>
  </si>
  <si>
    <t>Инфраструктура построена</t>
  </si>
  <si>
    <t xml:space="preserve">Индикаторы отдачи (output): 
Пункты управления движением в труднодоступных местах, ед. </t>
  </si>
  <si>
    <t>Оцифровка пассажирского транспорта городов и районов, количество городов и районов</t>
  </si>
  <si>
    <t>Информационная система создана</t>
  </si>
  <si>
    <t>Дорога реконструирована</t>
  </si>
  <si>
    <t>Мосты восстановлены</t>
  </si>
  <si>
    <t>Дорога реконструктирована</t>
  </si>
  <si>
    <t xml:space="preserve">Дорога восстановлена </t>
  </si>
  <si>
    <t>Дорога построена</t>
  </si>
  <si>
    <t xml:space="preserve">Мост восстановлен </t>
  </si>
  <si>
    <t>Работы выполнены</t>
  </si>
  <si>
    <t>БАТР</t>
  </si>
  <si>
    <t>Куплены локомотивы</t>
  </si>
  <si>
    <t>Дорога была электрифицирована</t>
  </si>
  <si>
    <t>Ремонтные мастерские отремонтированы</t>
  </si>
  <si>
    <t>Грузовые вагоны приобретены</t>
  </si>
  <si>
    <t>Легковые автомобили куплены</t>
  </si>
  <si>
    <t>Индикаторы отдачи (output):
Грузооборот млн. тн/км</t>
  </si>
  <si>
    <t>Оборудование модернизировано</t>
  </si>
  <si>
    <t>7+/-2%</t>
  </si>
  <si>
    <t>6+/-2%</t>
  </si>
  <si>
    <t xml:space="preserve">Капитал НБТ, млрд. сомони </t>
  </si>
  <si>
    <t>м/н</t>
  </si>
  <si>
    <t>ШУМ, БУ</t>
  </si>
  <si>
    <t xml:space="preserve">Сформирован Государственный реестр финансово-устойчивых предприятий финансового и реального секторов </t>
  </si>
  <si>
    <t>Порядок разработан и внедрен</t>
  </si>
  <si>
    <t>Потенциал и ресурсы Саноатсодиротбанка усилены</t>
  </si>
  <si>
    <t>Площадки созданы</t>
  </si>
  <si>
    <t xml:space="preserve">На фондовых биржах функционируют специализированные  площадки по торговле ПФИ  </t>
  </si>
  <si>
    <t>ВРИС</t>
  </si>
  <si>
    <t>UNDP, UNICEF, UN WOMEN</t>
  </si>
  <si>
    <t>Платформа создана</t>
  </si>
  <si>
    <t xml:space="preserve">Количество населения удовлетворенного полученными услугами первичной бесплатной юридической помощи  (ЦУР 16.3.ж) </t>
  </si>
  <si>
    <t>СО</t>
  </si>
  <si>
    <t>СО, СОИ</t>
  </si>
  <si>
    <t>Судебные залы оснащены оборудованием</t>
  </si>
  <si>
    <t>Международные стандарты внедрены</t>
  </si>
  <si>
    <t>16.1.h Количество самоубийств в зависимости от причины и способов их совершения</t>
  </si>
  <si>
    <t>Механизм разработан и внедрен</t>
  </si>
  <si>
    <t>КДСИАД, КА, ВА, ВМ, АСИН, АХДМКХ</t>
  </si>
  <si>
    <t>Разъяснительные работы проводятся</t>
  </si>
  <si>
    <t>Обеспечена прозрачность процедур</t>
  </si>
  <si>
    <t>КДСИАД, КА, ХГ, КВД "Маркази татбиқи лоиҳаҳои ШДБХ"</t>
  </si>
  <si>
    <t>WB, IFC, JICA, ADB, EBRD</t>
  </si>
  <si>
    <t xml:space="preserve">Порядок разработан </t>
  </si>
  <si>
    <t>Фонд создан</t>
  </si>
  <si>
    <t>0,4649 (133)</t>
  </si>
  <si>
    <t>34.14 (109)</t>
  </si>
  <si>
    <t>37 (105)</t>
  </si>
  <si>
    <t>40 (100)</t>
  </si>
  <si>
    <t>4.Подготовка отчетов направленное на определение политики по следующим вопросам:                                                                                     (i) демографический дивиденд;                                                          (ii) межпоколенческие счета (NТА);                                                                                                                                                                (iii) демографический прогноз, включая прогноз рабочей силы на уровне районов / регионов и стран;                                                                                                    (iv) политика урбанизации;                                                          (v) миграция</t>
  </si>
  <si>
    <t>Доля студентов, поступивших на новые специальности в высшем образовании (в %)</t>
  </si>
  <si>
    <t>Доля общеобразовательных учреждений, применяющих автоматизированные процессы обучения (в %)</t>
  </si>
  <si>
    <t>Доля образовательных учреждений НПО и СПО, применяющих внутренние системы обеспечения качества и использующих механизмы, установленные для выявления изменяющихся требований на  рынке труда (в % от общего количества образовательных учреждений НПО и СПО)</t>
  </si>
  <si>
    <t>Доля учреждений образования, обеспечивающих организацию образовательного процесса на основе использования Интернет-технологий в % от общего количества учреждений образования</t>
  </si>
  <si>
    <t>Расходы государственного бюджета на сектор образования по отношению к совокупным расходам государственного бюджета, включая Программу государственных инвестиций и специальные средства (в %)</t>
  </si>
  <si>
    <t>на камтар аз 25</t>
  </si>
  <si>
    <t xml:space="preserve">USAID  </t>
  </si>
  <si>
    <t xml:space="preserve"> на камтар аз 80</t>
  </si>
  <si>
    <t xml:space="preserve"> на камтар аз 100</t>
  </si>
  <si>
    <t>Доля детей и молодежи, достигших минимального уровня грамотности и счета   (ЦУР 4.1.1.), %, в том числе:</t>
  </si>
  <si>
    <t>во 2 классе</t>
  </si>
  <si>
    <t>в 4 классе</t>
  </si>
  <si>
    <t>USAID</t>
  </si>
  <si>
    <t xml:space="preserve">USAID   </t>
  </si>
  <si>
    <t>Платформы разработаны</t>
  </si>
  <si>
    <t>Национальная платформа обновлена и внедрена</t>
  </si>
  <si>
    <t>Методические рекомендации разработаны</t>
  </si>
  <si>
    <t>Методологическая основа подготовлена</t>
  </si>
  <si>
    <t>Мероприятия проводятся на постоянной основе</t>
  </si>
  <si>
    <t>Методические основы разработаны</t>
  </si>
  <si>
    <t>Комплекс мер реализован</t>
  </si>
  <si>
    <t>Библиотеки преобразованы</t>
  </si>
  <si>
    <t xml:space="preserve">АИ, ИИД </t>
  </si>
  <si>
    <t>Разработаны программы и модули обучения</t>
  </si>
  <si>
    <t>Мероприятия реализованы</t>
  </si>
  <si>
    <t>План разработан</t>
  </si>
  <si>
    <t>Комплекс мероприятий разработан</t>
  </si>
  <si>
    <t>Положение разработано</t>
  </si>
  <si>
    <t>Дорожная карта утверждена</t>
  </si>
  <si>
    <t>на камтар аз 35</t>
  </si>
  <si>
    <t>UNDP, UNICEF,
БУ</t>
  </si>
  <si>
    <t xml:space="preserve">БУ, СБО </t>
  </si>
  <si>
    <t xml:space="preserve">UNDP, UNICEF,
БУ </t>
  </si>
  <si>
    <t>UNDP, UNICEF,WB И ДР. ПАРТНЕРЫ ПО РАЗВИТИЮ</t>
  </si>
  <si>
    <t>UNDP, UNICEF,WB</t>
  </si>
  <si>
    <t>UNDP, UNICEF, БУ</t>
  </si>
  <si>
    <t xml:space="preserve">UNDP, UNICEF,
БУ, ILO, ADB   </t>
  </si>
  <si>
    <t xml:space="preserve">UNDP, UNICEF,
БУ, ILO </t>
  </si>
  <si>
    <t xml:space="preserve">UNDP, UNICEF,WB, ILO и др. партнеры по развитию </t>
  </si>
  <si>
    <t>UNDP, UNICEF,
WB, ILO</t>
  </si>
  <si>
    <t xml:space="preserve">UNDP, UNICEF,
WB  </t>
  </si>
  <si>
    <t>UNDP, UNICEF,WB, ILO</t>
  </si>
  <si>
    <t xml:space="preserve">UNDP, UNICEF,
WB, ILO   </t>
  </si>
  <si>
    <t xml:space="preserve">UNDP, UNICEF,
WB </t>
  </si>
  <si>
    <t>UNDP, WB, ILO, ADB</t>
  </si>
  <si>
    <t>UNDP, UNICEF,WB, ILO, ADB, UNFPA</t>
  </si>
  <si>
    <t>UNDP,WB, ILO, ADB</t>
  </si>
  <si>
    <t>UNDP, UNICEF,WB, ADB</t>
  </si>
  <si>
    <t>UNICEF</t>
  </si>
  <si>
    <t xml:space="preserve"> WB</t>
  </si>
  <si>
    <t xml:space="preserve"> UNICEF,WB</t>
  </si>
  <si>
    <t>на камтар
 аз 50</t>
  </si>
  <si>
    <t>на камтар 
аз 5</t>
  </si>
  <si>
    <t>на камтар
 аз 40</t>
  </si>
  <si>
    <t>на камтар 
аз 10</t>
  </si>
  <si>
    <t>на камтар 
аз 15</t>
  </si>
  <si>
    <t>на камтар 
аз7</t>
  </si>
  <si>
    <t>КРС</t>
  </si>
  <si>
    <t>АХД, КРС</t>
  </si>
  <si>
    <t>Комплекс мероприятий реализован</t>
  </si>
  <si>
    <t>Проведен функциональный анализ</t>
  </si>
  <si>
    <t xml:space="preserve"> на камтар
 аз  30</t>
  </si>
  <si>
    <t>на камтар
 аз 35</t>
  </si>
  <si>
    <t>на камтар
 аз45</t>
  </si>
  <si>
    <t xml:space="preserve">ВРИС, КДСИАД, ВН, КРС </t>
  </si>
  <si>
    <t>КРС, МИМҲД</t>
  </si>
  <si>
    <t xml:space="preserve"> на камтар
 аз   35</t>
  </si>
  <si>
    <t xml:space="preserve"> на камтар
 аз  40</t>
  </si>
  <si>
    <t xml:space="preserve"> на камтар
 аз   45</t>
  </si>
  <si>
    <t xml:space="preserve"> на камтар
 аз   50</t>
  </si>
  <si>
    <t>КРС, АОПҶТ</t>
  </si>
  <si>
    <t>КРС, ХА</t>
  </si>
  <si>
    <t>Комплекс мер разработан и реализован</t>
  </si>
  <si>
    <t>КРС, КДСИАД</t>
  </si>
  <si>
    <t xml:space="preserve">ККЗО, ПСС, АС </t>
  </si>
  <si>
    <t xml:space="preserve">ААГ,КРС,ВН </t>
  </si>
  <si>
    <t>План действий разработан</t>
  </si>
  <si>
    <t>Требования подготовлены и внедрены</t>
  </si>
  <si>
    <t xml:space="preserve">КРС, КТР </t>
  </si>
  <si>
    <t>КРС, КҶВ</t>
  </si>
  <si>
    <t>Разработана соответствующая дорожная карта</t>
  </si>
  <si>
    <t>Проводится ежегодный мониторинг отчетов и рекомендаций по продвижению туристических продуктов в сети Интернет.</t>
  </si>
  <si>
    <t>Комплекс действий разработан и реализуется</t>
  </si>
  <si>
    <t xml:space="preserve">Выбросы вредных веществ в атмосферу от всех источников
загрязнения в расчете на 1 жителя (кг/человек) -всего </t>
  </si>
  <si>
    <t>Защита и восстановление связанных с водными ресурсами экосистем - минимум на уровне 55% показателей 2019 года</t>
  </si>
  <si>
    <t>Доля людей с доходом ниже 50 процентов медианного дохода в разбивке по возрасту и полу (ЦУР 10.2.1.)</t>
  </si>
  <si>
    <t>на камтар аз 7</t>
  </si>
  <si>
    <t xml:space="preserve">ККЗО, ККҲМЗ </t>
  </si>
  <si>
    <t xml:space="preserve">БРСММ ва дигар Шарикони Рушд </t>
  </si>
  <si>
    <t>Доля мест, занимаемых женщинами:  (ЦУР  5.5.1)                                                                           а) в Маджлиси Оли (%)</t>
  </si>
  <si>
    <t>b) в Маджлиси намояндагон (%)</t>
  </si>
  <si>
    <t>с) в составе народных депутатов областей, городов и районов</t>
  </si>
  <si>
    <t>3863/137</t>
  </si>
  <si>
    <t xml:space="preserve">ВРИС, КҲМЗ  </t>
  </si>
  <si>
    <t>БРСММ ва дигар Шарикони Рушд</t>
  </si>
  <si>
    <t xml:space="preserve">ИТОГО, млн. сомони </t>
  </si>
  <si>
    <t>ИТОГО, %</t>
  </si>
  <si>
    <t>Доля обученных хозяйств (%)</t>
  </si>
  <si>
    <t>ВН, АОПҶТ</t>
  </si>
  <si>
    <t>1,5-2</t>
  </si>
  <si>
    <t xml:space="preserve">КРС, ВТҲИА, КТР  </t>
  </si>
  <si>
    <t xml:space="preserve">КТР, созмони журналистон, КРС </t>
  </si>
  <si>
    <t>КРС, ВТҲИА</t>
  </si>
  <si>
    <t xml:space="preserve">КРС, ВТҲИА, ВММША </t>
  </si>
  <si>
    <t>КРС, Точиксугурта</t>
  </si>
  <si>
    <t>КРС, ВКД</t>
  </si>
  <si>
    <t>КҲМЗ, КВД ХМК</t>
  </si>
  <si>
    <t>КМС</t>
  </si>
  <si>
    <t xml:space="preserve">  КВД ХМК</t>
  </si>
  <si>
    <t>Доля численности занятых в системе науки и отраслевых исследований в общем числе  занятых</t>
  </si>
  <si>
    <t xml:space="preserve">Финансовые ресурсы  (Cost share)                                  </t>
  </si>
  <si>
    <t xml:space="preserve">Частные инвестиции </t>
  </si>
  <si>
    <t>2021-2025</t>
  </si>
  <si>
    <t>Индикаторы воздействия (impact):
Международный рейтинг деятельности правительства (место в рейтинге)</t>
  </si>
  <si>
    <t xml:space="preserve">АСПРТ, АГС, МЮ,  МФ, МЭРТ, НК, ГКИУГИ, КДЖС, КДСА, КМР, АГФКБК, СП 
</t>
  </si>
  <si>
    <t>Доля населения, удовлетворенного государственными услугами, в том числе платными, в% (ЦУР 16.6.2)</t>
  </si>
  <si>
    <t xml:space="preserve">Индикаторы конечных результатов (outcome):                                                  1)  доля граждан, имеющих доступ к госуслугам по принципу «единого окна»,%           </t>
  </si>
  <si>
    <t>АСПРТ, АГС, МЮ,  МФ, МЭРТ, НК, ГКИУГИ, КДЖС, КДСА, КМР, АГФКБК, СП</t>
  </si>
  <si>
    <t>2) доля граждан, пользующихся механизмом оказания государственных услуг в электронном виде,%</t>
  </si>
  <si>
    <t>Количество повторяющихся функций</t>
  </si>
  <si>
    <t>Функциональные обзоры проведены</t>
  </si>
  <si>
    <t>Методология подготовлена</t>
  </si>
  <si>
    <t>Программа разработана и принята</t>
  </si>
  <si>
    <t>Стратегии реформирования местного самоуправления разработана и принята</t>
  </si>
  <si>
    <t>МЭРТ, КМР</t>
  </si>
  <si>
    <t>Обзор  статистической отчетности на уровне местных исполнительных органов государственной власти и самоуправления осуществлен. Приняты соответствующие НПА</t>
  </si>
  <si>
    <t>АС, КМР, МЭРТ</t>
  </si>
  <si>
    <t xml:space="preserve"> Выполнены работы по объединению отдельных баз данных государственных органов в единую национальную электронную базу данных</t>
  </si>
  <si>
    <t xml:space="preserve">Создана отдельная структура. Приняты соответствующие НПА </t>
  </si>
  <si>
    <t>Методология подготовлена и принята</t>
  </si>
  <si>
    <t>Нормативная база относительно мониторинга и оценки реализации национальных, отраслевых и региональных стратегий и программ улучшена. Приняты соответствующие НПА</t>
  </si>
  <si>
    <t>ВРИС, ВА</t>
  </si>
  <si>
    <t>Количество подготовленных управленческих кадров по современным образовательным программам, чел.</t>
  </si>
  <si>
    <t>Стратегия принята</t>
  </si>
  <si>
    <t>Программы по обучению и переподготовки государственных служащих разработаны и приняты. Отчеты по обучению и переподготовки госслужащих размещается на сайте АГС</t>
  </si>
  <si>
    <t xml:space="preserve">АГС, </t>
  </si>
  <si>
    <t>Дорожная карта подготовлена и утверждена</t>
  </si>
  <si>
    <t>Приняты соответствующие НПА относительно системы оплаты труда госслужащих</t>
  </si>
  <si>
    <t>Анализ осуществлен. Отчет размещается на сайте АГС</t>
  </si>
  <si>
    <t>UN WOMEN</t>
  </si>
  <si>
    <t>КДЖС, АГС</t>
  </si>
  <si>
    <t>не менее чем в 5 раз</t>
  </si>
  <si>
    <t xml:space="preserve">  МЭРТ </t>
  </si>
  <si>
    <t>Разработаны и утверждены стандарты государственной службы</t>
  </si>
  <si>
    <t>АГС, МФ, МЭРТ</t>
  </si>
  <si>
    <t>не менее чем 100-е место</t>
  </si>
  <si>
    <t>АГФКБК</t>
  </si>
  <si>
    <t>Соотношение лиц, которые связались хотя бы с одним государственным служащим за последние 12 месяцев и дали взятку государственному чиновнику или потребовали взятку от государственного чиновника (ЦУР 16.5.1)</t>
  </si>
  <si>
    <t>АГФКБК, ОО, СМИ</t>
  </si>
  <si>
    <t>АГФКБК, МВД</t>
  </si>
  <si>
    <t>не ниже 35</t>
  </si>
  <si>
    <t>Международный рейтинг государственных расходов и финансовой отчетности (PEFA)</t>
  </si>
  <si>
    <t>С</t>
  </si>
  <si>
    <t>С+</t>
  </si>
  <si>
    <t xml:space="preserve">МФ, МЭРТ </t>
  </si>
  <si>
    <t>Механизм был разработан</t>
  </si>
  <si>
    <t>МФ, НК</t>
  </si>
  <si>
    <t>Разработана и представлена ​​новая модель</t>
  </si>
  <si>
    <t>Разработана система управления</t>
  </si>
  <si>
    <t>МФ, МЭРТ, НК</t>
  </si>
  <si>
    <t>Механизм разработан</t>
  </si>
  <si>
    <t>Административные расходы Налогового комитета при Правительстве Республики Таджикистан уменьшаются при сборе государственной пошлины.</t>
  </si>
  <si>
    <t>Доля договоров о государственных закупках осуществляемые на основе открытого и прозрачного конкурса (за исключением закупок по программе централизованных вложений продолжительностью более одного года, при условии выбора подрядчика на первом этапе на основе открытого и прозрачного конкурса), в%</t>
  </si>
  <si>
    <t>Информационные технологии повсеместно внедрены</t>
  </si>
  <si>
    <t>План разработан и поэтапно реализован</t>
  </si>
  <si>
    <t>Пособие разработано и утверждено</t>
  </si>
  <si>
    <t>Международные стандарты финансовой отчетности были введены в квазигосударственном секторе. Квазифискальные риски госпредприятий снижаются</t>
  </si>
  <si>
    <t>Разработана и принята соответствующая дорожная карта</t>
  </si>
  <si>
    <t>Стандарты независимого аудита приведены в соответствие с международными стандартами аудита высшего аудиторского учреждения ISSAI</t>
  </si>
  <si>
    <t xml:space="preserve">СП </t>
  </si>
  <si>
    <t>На сайтах министерств и ведомств есть разделы о ходе достижения стратегических целей, приоритетов, в том числе для отдельных ЦУР</t>
  </si>
  <si>
    <t>Бюджетная классификация приведена в соответствие со стандартами Руководства по государственной статистике - 2014</t>
  </si>
  <si>
    <t>Индикаторы воздействия (impact): 
Индекс развития электронного правительства (EGDI 2020)</t>
  </si>
  <si>
    <t>0,55 (120)</t>
  </si>
  <si>
    <t>0,7 (100)</t>
  </si>
  <si>
    <t>СС, МЭРТ</t>
  </si>
  <si>
    <t>Индикаторы конечных результатов (outcome):
Индекс Электронного участия (E-Participation Index)</t>
  </si>
  <si>
    <t>0,3452 (146)</t>
  </si>
  <si>
    <t>0,5 (130)</t>
  </si>
  <si>
    <t>0,7 (110)</t>
  </si>
  <si>
    <t xml:space="preserve">ВБ, ПРООН </t>
  </si>
  <si>
    <t>Индикаторы отдачи (output): 
Потенциал для цифровой трансформации правительства (Capacities for Digital Government Transformation)</t>
  </si>
  <si>
    <t>СС, МЭРТ, АСПРТ</t>
  </si>
  <si>
    <t>Доля услуг, предоставляемых в цифровом формате, в %</t>
  </si>
  <si>
    <t>3</t>
  </si>
  <si>
    <t>5</t>
  </si>
  <si>
    <t>8</t>
  </si>
  <si>
    <t>12</t>
  </si>
  <si>
    <t>15</t>
  </si>
  <si>
    <t>Число официальных правительственных сайтов, в %</t>
  </si>
  <si>
    <t>4</t>
  </si>
  <si>
    <t>7</t>
  </si>
  <si>
    <t>10</t>
  </si>
  <si>
    <t>14</t>
  </si>
  <si>
    <t>17</t>
  </si>
  <si>
    <t>СС</t>
  </si>
  <si>
    <t xml:space="preserve"> Государственная программа разработана и принята</t>
  </si>
  <si>
    <t>МЭРТ, СС</t>
  </si>
  <si>
    <t>Статистические формы отчетности обновлены, ведется мониторинг индикаторов рейтинга страны по международным индексам в электронном формате</t>
  </si>
  <si>
    <t xml:space="preserve"> МЭРТ, СС, АСПРТ</t>
  </si>
  <si>
    <t>Проведена реформа госуправления в сфере информационной безопасности, НПА обновлены и соответствуют современным вызовам и требованиям</t>
  </si>
  <si>
    <t>Совет по ИКТ при Президенте Республики Таджикистан возобновил работу в новом формате</t>
  </si>
  <si>
    <t xml:space="preserve">Практики стратегического форсайта и др. передовых методов применяются </t>
  </si>
  <si>
    <t xml:space="preserve">Дорожная карта разработана и утверждена, учтены прошлые/имеющиеся НПА </t>
  </si>
  <si>
    <t>Пилотные проекты по оказанию электронных госуслуг созданы, началась стадия реализации</t>
  </si>
  <si>
    <t>ВБ, ПРООН</t>
  </si>
  <si>
    <t xml:space="preserve">НПА по распределению ответственности разработаны и приняты </t>
  </si>
  <si>
    <t>Аудит НПА по ТИК проведен</t>
  </si>
  <si>
    <t>Индикаторы отдачи (output): 
Количество специальных учебных центров с качественным образованием в сфере ИКТ, в %</t>
  </si>
  <si>
    <t>МОН, СС</t>
  </si>
  <si>
    <t>Численность ключевых работников центральных и местных органов власти, прошедших обучение в специальных учебных центрах ИКТ, в %</t>
  </si>
  <si>
    <t>СС, АСПРТ, МИОГВ</t>
  </si>
  <si>
    <t>Учебные центры созданы и функционируют;</t>
  </si>
  <si>
    <t>АГС, ИГУ</t>
  </si>
  <si>
    <t>Передовые системы для подготовки квалифицированных кадров в ВУЗах, госучреждениях и предприятиях используются (внедрены);</t>
  </si>
  <si>
    <t>МОН, МЭРТ</t>
  </si>
  <si>
    <t>Кадры в сфере ИКТ подготовлены</t>
  </si>
  <si>
    <t>План и механизмы созданы и утверждены.</t>
  </si>
  <si>
    <t xml:space="preserve">Индикаторы отдачи (output): 
Количество проведенных конференций, симпозиумов, семинаров, круглых столов для обсуждения проблем развития цифровой экономики, достижений в направлении создания Э-Правительства, ед. </t>
  </si>
  <si>
    <t>СС, АГС</t>
  </si>
  <si>
    <t>Уровень осведомлённости и понимания в сфере цифровой экономики среди сотрудников госучреждений (в первую очередь) и населения, в %</t>
  </si>
  <si>
    <t xml:space="preserve">Процесс информационно-просветительской работы запущен </t>
  </si>
  <si>
    <t>СС, МЭРТ, КТР, НАН</t>
  </si>
  <si>
    <t>Осуществлены просветительные работы для широкого обсуждения Среднесрочной программы развития цифровой экономики Республики Таджикистан;</t>
  </si>
  <si>
    <t>Работы по освещению реализации цифровых проектов осуществлены во всех сфера (социальной сфере, РСЭ)</t>
  </si>
  <si>
    <t>Индикаторы конечных результатов (outcome):
Индекс сетевой готовности (NRI)</t>
  </si>
  <si>
    <t>ВБ, АБР</t>
  </si>
  <si>
    <t>Доля пользователей цифровыми услугами, в %</t>
  </si>
  <si>
    <t>Индикаторы отдачи (output): 
Объем международного трафика и пропускной способности, Гбит/сек</t>
  </si>
  <si>
    <t xml:space="preserve">СС, АСПРТ </t>
  </si>
  <si>
    <t>Количество административных центров, имеющих связь с г. Душанбе по оптиковолоконным линиям связи, в %</t>
  </si>
  <si>
    <t>более 60</t>
  </si>
  <si>
    <t>Количество учреждений, подключенных к единой государственной цифровой системе и имеющих в своём составе структурные единицы по ИКТ, в %</t>
  </si>
  <si>
    <t>Пропускная способность магистральных каналов связи до каждого райцентра доведена до минимум 10 Гбит/сек</t>
  </si>
  <si>
    <t>Резервный Дата центр НК ПРТ в г. Худжанде расширен.</t>
  </si>
  <si>
    <t>НК</t>
  </si>
  <si>
    <t>Все административные центры подключены</t>
  </si>
  <si>
    <t>Дополнительный Дата центр в одном из восточных райцентров сдан в эксплуатацию</t>
  </si>
  <si>
    <t>млн сомони</t>
  </si>
  <si>
    <t>%</t>
  </si>
  <si>
    <t xml:space="preserve">МФ </t>
  </si>
  <si>
    <t>по модели</t>
  </si>
  <si>
    <t>Всего по матрице, млн сомони</t>
  </si>
  <si>
    <t>Всего по модели</t>
  </si>
  <si>
    <t xml:space="preserve">курс </t>
  </si>
  <si>
    <t>Госбюджет (текущие доходы)</t>
  </si>
  <si>
    <t>Средства партнеров по развитию (Гранты+ПГИ)</t>
  </si>
  <si>
    <t>Опыт пилотных проектов программного бюджетирования обобщен и план по его повсеместному внедрению утвержден</t>
  </si>
  <si>
    <t>План утвержден и реализуется</t>
  </si>
  <si>
    <t>Освобожден от НДС  импорт высококачественных семян шелкопряда
Утверждена поэтапная оплата бонуса недропользователям                        Усовершенствованы НПА по развитию промышленных зон</t>
  </si>
  <si>
    <t>Инфраструктура модернизирована</t>
  </si>
  <si>
    <t xml:space="preserve">Площади сельскохозяйственных угодий, на которых применяются продуктивные и неистощяемые методы ведения сельского хозяйства (ЦУР 2.4.1), гектар </t>
  </si>
  <si>
    <t>Разработана  и утверждена программа</t>
  </si>
  <si>
    <t>Разработан и внедрен среднесрочный план</t>
  </si>
  <si>
    <t>Стимулы разработаны и утверждены в рамках регионов</t>
  </si>
  <si>
    <t xml:space="preserve">Новые межведомственные программы утверждены и внедрены </t>
  </si>
  <si>
    <t>План разработан и утвержден</t>
  </si>
  <si>
    <t>Количество хозяйств применяющих элементы кластерного производства, ед.</t>
  </si>
  <si>
    <t>Количество обученных по регионам (тыс.чел.)</t>
  </si>
  <si>
    <t xml:space="preserve">Соответствующие  НПА разработаны </t>
  </si>
  <si>
    <t>Созданы бассейновые советы рек</t>
  </si>
  <si>
    <t xml:space="preserve">2. Улучшено мелиоративное состояние орошаемых земель, тыс. га; </t>
  </si>
  <si>
    <t>3. Площадь с.х. земель, орошаемых с использованием водосберегающих технологий (тыс. га) в разрезе областей и РРП (дождевое и капельное орошение)</t>
  </si>
  <si>
    <t>1. Ежегодно восстановлено и отремонтировано в среднем 1050 единиц  насосных станций и агрегатов, скважин</t>
  </si>
  <si>
    <t>2. Ежегодно очищено в среднем 3460 тыс. м3 водоводов, каналов</t>
  </si>
  <si>
    <t>3. Ежегодно восстановлено, отремонтировано в среднем 730 гидротехнических сооружений (водоизмерители, гидропосты, шлюзы).</t>
  </si>
  <si>
    <t>Пересмотрены субзаёмные соглашения  с целю их приведения к первоначалным кредитным условиям млн. сомони</t>
  </si>
  <si>
    <t xml:space="preserve">Индикаторы воздействия (impact):
Объем грузооборота
в том числе по видам транспорта: </t>
  </si>
  <si>
    <t>железнодорожный</t>
  </si>
  <si>
    <t>Индикаторы отдачи (output):
Количество транзитных коридоров</t>
  </si>
  <si>
    <t>Закуплено оборудование и техники для строительство дорог</t>
  </si>
  <si>
    <t xml:space="preserve">Разработан инвестиционный проект "Развитие транспортного комплекса и логистической службы в Республике Таджикистан" </t>
  </si>
  <si>
    <t xml:space="preserve">Повышена квалификация и  переобучены  специалисты в сфере строительства и содержания дорог </t>
  </si>
  <si>
    <t>Дорога реконструирована, мост построен</t>
  </si>
  <si>
    <t>Улучшения качество местное дорожной сети Длина дороги 154,5 км   тонна/км;    пассажир/км</t>
  </si>
  <si>
    <t xml:space="preserve">Дорога реконструирована </t>
  </si>
  <si>
    <t>Полоса построена</t>
  </si>
  <si>
    <t>Аэропорт реконструирован</t>
  </si>
  <si>
    <t>Местные аэропорты реконструированы</t>
  </si>
  <si>
    <t>Инфраструктура улучшена</t>
  </si>
  <si>
    <t xml:space="preserve">Значение коэффициентов мультипликатора по денежному агрегату (единиц):
М2 </t>
  </si>
  <si>
    <t>Созданы и функционируют  специальные  торговые площадок  фондовых бирж для финансирования малого и среднего бизнеса и  стартапов</t>
  </si>
  <si>
    <t>Внедрены новые страховые продукты для промышленных предприятий, в том числе для  малого и среднего бизнеса</t>
  </si>
  <si>
    <t xml:space="preserve">Подготовлены и приняты предложения </t>
  </si>
  <si>
    <t>Подготовлен Реестр государственных функций и приведен в соответствие со стандартами государственных услуг</t>
  </si>
  <si>
    <t>Элементы электронного правительства внедрены в систему органов государственного управления</t>
  </si>
  <si>
    <t>Онлайн-фреймворк разработан и запущен</t>
  </si>
  <si>
    <t>Равноправие женщин и мужчин в органах государственной власти на разных уровнях обеспечивается</t>
  </si>
  <si>
    <t>Центры государственных услуг созданы по принципу «единого окна»</t>
  </si>
  <si>
    <t>Создана система электронного документооборота и удаленного электронного доступа граждан к государственным услугам</t>
  </si>
  <si>
    <t>Для сотрудников Центров обслуживания граждан разработаны и приняты соответствующие инструкции</t>
  </si>
  <si>
    <t>Соотношение количества коммерческих компаний, которые связались хотя бы с одним государственным служащим за последние 12 месяцев и дали взятку государственному служащему или потребовали взятку от государственного служащего (ЦУР 16.5.2)</t>
  </si>
  <si>
    <t>На основе анализа эффективности антикоррупционного законодательства разработан комплекс изменений и дополнений в законодательство страны</t>
  </si>
  <si>
    <t xml:space="preserve">Меры по организации компаний для информирования государственных служащих о негативном влиянии коррупции на экономику и общество принимаются на постоянной основе. Отчеты о принятии мер размещаются на сайте КГФКБК </t>
  </si>
  <si>
    <t>Обзор проведен, разработаны рекомендации</t>
  </si>
  <si>
    <t>Индикаторы конечных результатов (outcome):  
Положение Республики Таджикистан в международных оценках и рейтингах, в том числе:</t>
  </si>
  <si>
    <t>Принята новая редакция Налогового кодекса Республики Таджикистан</t>
  </si>
  <si>
    <t>Обзор подготовлен и размещается (систематически, каждый год) на сайте МФ</t>
  </si>
  <si>
    <t>Доля объявлений о государственных закупках, объявленных через единый портал электронных закупок, %</t>
  </si>
  <si>
    <t>Разработаны и утверждены типовые инструкции</t>
  </si>
  <si>
    <t>Организованы и на постоянной основе проводятся курсы обучения в области прав человека среди сотрудников правоохранительных органов, судей, прокуроров, системы исполнения уголовных наказаний и адвокатов</t>
  </si>
  <si>
    <t>Индикаторы отдачи (output): 
Количество государственных услуг, доступных в электронном формате</t>
  </si>
  <si>
    <t>Индикаторы отдачи (output):
Доля государственных служащих, ежегодная аттестация которых проводится по методике оценки профессиональной государственной службы, в%</t>
  </si>
  <si>
    <t>Индикаторы отдачи (output):                                                                        Увеличение количества центров активных в формате единого окна</t>
  </si>
  <si>
    <t>Индикаторы отдачи (output):        
Индекс предотвращения коррупции (в рейтинге)</t>
  </si>
  <si>
    <t>Индикаторы отдачи (output):   
Международный рейтинг (Индекс) прозрачности бюджета (OBI), баллы</t>
  </si>
  <si>
    <t>Внедрена единая база</t>
  </si>
  <si>
    <t>Соответствующие Положения действуют</t>
  </si>
  <si>
    <t>Соответствующие НПА действуют</t>
  </si>
  <si>
    <t>Соответствующие положения действуют</t>
  </si>
  <si>
    <t>Пакет льгот и стимулов разработан</t>
  </si>
  <si>
    <t>Программа внедрения электронного документооборота для всех госучреждений принята, дорожная карта (план) реализации составлена, конкретные задачи распределены между ведомствами</t>
  </si>
  <si>
    <t>Материально-техническая база укреплена и соответствует нормативам</t>
  </si>
  <si>
    <t>Укреплена система оперативной отчетности для оценки ситуации на рынке труда</t>
  </si>
  <si>
    <t>Разработаны региональные балансы трудовых ресурсов</t>
  </si>
  <si>
    <t>Разработаны и приняты НПА в сфере  образования</t>
  </si>
  <si>
    <t xml:space="preserve">Соответствующие  платформы  носят  непрерывный  характер </t>
  </si>
  <si>
    <t xml:space="preserve">Государственные образовательные стандарты учебные программы и материалов регулярно обновляются </t>
  </si>
  <si>
    <t>Соответствующие материалы размещены  на соответствующих порталах</t>
  </si>
  <si>
    <t>Количество разработанных и принятых НПА в сфере  оценки качества  образования</t>
  </si>
  <si>
    <t>Разработан соответствующий комплекс действий</t>
  </si>
  <si>
    <t>Позиция страны по Инновационной активности в Индексе глобальной конкурентоспособности, место  в глобальном рейтинге</t>
  </si>
  <si>
    <t xml:space="preserve"> Отраслевые и региональные программы и стратегии развития разрабатываются  с участием  научно - исследовательских организаций</t>
  </si>
  <si>
    <t>2. Уровень продолжительности жизни, лет.</t>
  </si>
  <si>
    <t>Созданы дополнительные рабочие места</t>
  </si>
  <si>
    <t>Доля несоответствующих стандартам лекарственных средств от общего количества ввозимых лекарственных средств, в %</t>
  </si>
  <si>
    <t>4.Разработка программы по развитию санаторно-курортных учреждений в системе здравоохранения</t>
  </si>
  <si>
    <t>Число новых заражений ВИЧ на 1000 неинфицированных в разбивке  по полу, возрасту и принадлежности к основным группам населения (ЦУР 3.3.1 )</t>
  </si>
  <si>
    <t xml:space="preserve">% лиц  вступающих в брак, охваченных медицинскими осмотрами </t>
  </si>
  <si>
    <t>% трудовых мигрантов, охваченных медицинскими осмотрами</t>
  </si>
  <si>
    <t>Индикаторы отдачи (output):
Количество обогащенных продуктов питания, ед.</t>
  </si>
  <si>
    <t xml:space="preserve">Процент несоответствующих проб санитарно-гигиеническим требованиям </t>
  </si>
  <si>
    <t xml:space="preserve">Индикаторы отдачи (output):
% проведенных медицинских осмотров лиц старше 50 лет </t>
  </si>
  <si>
    <t xml:space="preserve">Разработаны и утверждены нормативно-правовые документы  </t>
  </si>
  <si>
    <t>Индикаторы отдачи (output):
Количество (или %) специализированных учреждений, обеспеченных современными оборудованиями, ед.</t>
  </si>
  <si>
    <t>Индикаторы отдачи (output):
Количество созданных перинатальных центров, ед.</t>
  </si>
  <si>
    <t>Количество созданных родильных коек на уровне ПМСП, ед.</t>
  </si>
  <si>
    <t>4. Разработка  плана внедрения Национальной Программы Репродуктивного Здоровья на 2019-2022</t>
  </si>
  <si>
    <t>Разработка соответствующей дорожной карты</t>
  </si>
  <si>
    <t>Цикл телепередач создан</t>
  </si>
  <si>
    <t>Доступ населения к базовым услугам на вновь застроенных сельских территориях, в том числе к:
электроэнергии (в%)</t>
  </si>
  <si>
    <t>Количество городов, поселков и сел в которых производится санитарная очистка от мусора.</t>
  </si>
  <si>
    <t>Разработана Госпрограмма</t>
  </si>
  <si>
    <t>Система разработана и действует</t>
  </si>
  <si>
    <t>Соответствующая программа разработана и реализуется</t>
  </si>
  <si>
    <t xml:space="preserve">Расширены возможности программы обследования домашних хозяйств </t>
  </si>
  <si>
    <t>План мероприятий по предотвращению воздействия  возможных рисков на национальную экономик и План реагирования на чрезвычайные ситуации в связи с коронавирусом COVID-19 включают оценки по  снижению бедности, поддержки доходов населения и уменьшения неравенства</t>
  </si>
  <si>
    <t>Включенность  пакета оценок и действий по развитию человеческого капитала и межрегиональной интеграции в среднесрочные программы развития областей, развития городов и районов республики</t>
  </si>
  <si>
    <t>Расширена практика проведения  публичных слушаний об исполнении бюджета, реализуются действия по облегчению доступа к  бюджетной информации с использованием информационных технологий  на уровне городов и районов страны</t>
  </si>
  <si>
    <t>Национальные доклады по диагностике роста и инклюзивности развития составляются и публикуются</t>
  </si>
  <si>
    <t>гендерный разрыв в экономическом участии и возможностях</t>
  </si>
  <si>
    <t>Расширенный спектр показателей  гендерной статистики</t>
  </si>
  <si>
    <t xml:space="preserve">Число индикаторов детского благополучия, публикуемые в национальной статистической отчетности, ед </t>
  </si>
  <si>
    <t>Рост доступа к возможностям получения социальной, психологической и иных видах помощи несовершеннолетним – жертвам жестокого обращения и насилия</t>
  </si>
  <si>
    <t xml:space="preserve">Соответствующий механизм разработан </t>
  </si>
  <si>
    <t>Меры разработаны и реализованы</t>
  </si>
  <si>
    <t>Производства восстановлены</t>
  </si>
  <si>
    <t>Созданы новые производства</t>
  </si>
  <si>
    <t>Энергетические объекты построены. (В  Сугдском регионе на общую мощность 10 МВт)</t>
  </si>
  <si>
    <t>Линия электропередач построена</t>
  </si>
  <si>
    <t>Улучшена финансовая устойчивость  ГУП "Барки Тоджик"</t>
  </si>
  <si>
    <t xml:space="preserve">Созданы приграничные транспортно-логистические центры (нижний Пяндж, Турсунзаде, Худжанд, и Хорог)  </t>
  </si>
  <si>
    <t>Построена кольцевая автодорога г.Душанбе (южный вариант)</t>
  </si>
  <si>
    <t>Троллейбусные парки созданы</t>
  </si>
  <si>
    <t>Разработаны методы расчета</t>
  </si>
  <si>
    <t>Доля финансовой и бюджетной информации доступной для общественности, %</t>
  </si>
  <si>
    <t>Доля государственных органов, размещающих на своих сайтах результаты контроля, проведенные независимыми аудиторскими компаниями, %</t>
  </si>
  <si>
    <t xml:space="preserve">Упрощена процедура обращений путем внедрения электронной системы обращения граждан </t>
  </si>
  <si>
    <t>Текущее состояние цифровой трансформации оценено и разработаны меры по укреплению её нормативно-правовой базы. Приняты соответствующие НПА</t>
  </si>
  <si>
    <t>Полностью оборудованный учебный центр (аппаратное и программное обеспечение) создан и проведены соответствующее обучение по использованию статистических пакетов для сотрудников ИЭД НАНТ и других государственных институтов</t>
  </si>
  <si>
    <t xml:space="preserve">Оснащенность лабораторий по контролю качества лекарственных средств </t>
  </si>
  <si>
    <t xml:space="preserve"> Индикаторы отдачи (output):
% госпитальных учреждений, перешедших к финансированию на основе пролеченных случаев 
</t>
  </si>
  <si>
    <t>Ежегодные программы организации международных и местных мероприятий</t>
  </si>
  <si>
    <t xml:space="preserve">Коммунальные предприятия образованы                                                             </t>
  </si>
  <si>
    <t>Установлены экономически обоснованные цены и тарифы на услуги</t>
  </si>
  <si>
    <t>НПА системы мониторинга и оценки реализации региональных стратегий и программ усовершенствованы</t>
  </si>
  <si>
    <t>Комплекс мер разработан и реализуется</t>
  </si>
  <si>
    <t>2) Доля учителей, имеющих педагогическое образование:
а)  в системе дошкольного образования, %</t>
  </si>
  <si>
    <t>б) в системе общего среднего образования, %</t>
  </si>
  <si>
    <t>Укреплена материально-техническая база системы повышения квалификации учителей по развитию языковых навыков, особенно в части иностранных языков</t>
  </si>
  <si>
    <t>Соответствующие национальные рамки разработаны</t>
  </si>
  <si>
    <t xml:space="preserve">USAID начальное образование </t>
  </si>
  <si>
    <t>не менее 75</t>
  </si>
  <si>
    <t>Индикаторы отдачи (output):                                                           1) Процент индикаторов ЦУР4  размещенных в ИСУО ( с учетом деахрегации по полу, месту проживания, состоянию здоровья)</t>
  </si>
  <si>
    <t>не менее  65%</t>
  </si>
  <si>
    <t xml:space="preserve"> не менее  75%</t>
  </si>
  <si>
    <t xml:space="preserve"> не менее  80%</t>
  </si>
  <si>
    <t xml:space="preserve"> не менее  90%</t>
  </si>
  <si>
    <t xml:space="preserve"> не менее 30%</t>
  </si>
  <si>
    <t xml:space="preserve"> не менее 50%</t>
  </si>
  <si>
    <t>не менее  80%</t>
  </si>
  <si>
    <t>не менее 90%</t>
  </si>
  <si>
    <t xml:space="preserve">Индикаторы отдачи (output):                                      Темпы роста подготовки инженерных кадров, %      </t>
  </si>
  <si>
    <t xml:space="preserve"> не менее  10%</t>
  </si>
  <si>
    <t>Реализуется соответствующий комплекс действий</t>
  </si>
  <si>
    <t>Внесены изменения в соответствующее постановлен е</t>
  </si>
  <si>
    <t>разработаны соответствующие материалы</t>
  </si>
  <si>
    <t>Показ соответствующих материалов</t>
  </si>
  <si>
    <t xml:space="preserve">Соответствующие НПА разработаны </t>
  </si>
  <si>
    <t>План разработан и реализуется</t>
  </si>
  <si>
    <t xml:space="preserve"> не менее 30</t>
  </si>
  <si>
    <t xml:space="preserve"> не менее 35</t>
  </si>
  <si>
    <t xml:space="preserve"> не менее 40</t>
  </si>
  <si>
    <t xml:space="preserve"> не менеее 45</t>
  </si>
  <si>
    <t xml:space="preserve"> не менее  30</t>
  </si>
  <si>
    <t xml:space="preserve"> не менее 45</t>
  </si>
  <si>
    <t xml:space="preserve"> не менее   50</t>
  </si>
  <si>
    <t xml:space="preserve"> не менее 50</t>
  </si>
  <si>
    <t>не менее 5%</t>
  </si>
  <si>
    <t xml:space="preserve">Индикаторы воздействия (impact):
ЦУР:  1.   Уровень бедности населения,%                                                        
</t>
  </si>
  <si>
    <t>АСПРТ, МЗСЗН, АСЗН</t>
  </si>
  <si>
    <t>2. Уровень крайней малообеспеченности на основе международной оценки крайней бедности ($1,90 в день по ППС), (ЦУР 1.1.1.) %</t>
  </si>
  <si>
    <t xml:space="preserve"> менее 4,8</t>
  </si>
  <si>
    <t>менее  4,5</t>
  </si>
  <si>
    <t>менее  3</t>
  </si>
  <si>
    <t>менее  2,0</t>
  </si>
  <si>
    <t xml:space="preserve">3. Доля населения, охватываемого минимальным уровнем/системами социальной защиты, в разбивке по полу, с выделением детей, безработных, пожилых, инвалидов, беременных, новорожденных, лиц, получивших трудовое увечье, и бедных и уязвимых (ЦУР 1.3.1 )                         </t>
  </si>
  <si>
    <t xml:space="preserve"> МЗСЗН, АСПРТ, АССП, АСЗН</t>
  </si>
  <si>
    <t xml:space="preserve">Индикаторы конечных результатов (outcome):                                                                           1. Объем государственного  финансирования системы социального страхования и социальной защиты, в % к ВВП, в том числе:   </t>
  </si>
  <si>
    <t>не менее  5,4</t>
  </si>
  <si>
    <t xml:space="preserve">а)  расходы из бюджета социального страхования и пенсий(АССП)
</t>
  </si>
  <si>
    <t xml:space="preserve"> не менее 3,7</t>
  </si>
  <si>
    <t xml:space="preserve"> не менее  3,8</t>
  </si>
  <si>
    <t xml:space="preserve"> не менее 3,9</t>
  </si>
  <si>
    <t xml:space="preserve"> не менее3,9</t>
  </si>
  <si>
    <t>не менее  4,0</t>
  </si>
  <si>
    <t>б)  расходы из  государственного бюджета на социальную защиту</t>
  </si>
  <si>
    <t xml:space="preserve"> не менее  1</t>
  </si>
  <si>
    <t>не менее 1,1</t>
  </si>
  <si>
    <t xml:space="preserve"> не менее 1,2</t>
  </si>
  <si>
    <t>не менее  1,3</t>
  </si>
  <si>
    <t>не менее  1,4</t>
  </si>
  <si>
    <t>2. Доля населения, охваченного системой АСП,%</t>
  </si>
  <si>
    <t xml:space="preserve">Индикаторы отдачи (output):                                                       1.  Количество уязвимых граждан получивших доступ к системе социальной защиты (социальная помощь и социальные услуги), тыс. чел.          </t>
  </si>
  <si>
    <t xml:space="preserve">МЗСЗН, АСЗН, МИОГВ </t>
  </si>
  <si>
    <t>2. Количество граждан пользующиеся дистанционными услугами системы социальной защиты, тыс.чел.</t>
  </si>
  <si>
    <t>Разработаны новые, внесены изменения и дополнения в действующие нормативные правовые акты, регламентирующие сферу  социальной защиты, количество НПА</t>
  </si>
  <si>
    <t xml:space="preserve">МЗСЗН, АССП, МЮ,МЭРТ, Парламент </t>
  </si>
  <si>
    <t>2.Проведение  анализа и оценки критериев и теста  нуждаемости в адресной социальной помощи и на их основе внесение изменений/дополнений в информационный реестр уязвимых групп населения, имеющих право на социальную защиту</t>
  </si>
  <si>
    <t xml:space="preserve">Проведен соответствующий анализ  и внесены соответствуюшие изменения и дополнения в реестр(один раз в два года) </t>
  </si>
  <si>
    <t xml:space="preserve">МЗСЗН, АСПРТ, МЭРТ, КМР, </t>
  </si>
  <si>
    <t>Мониторинговые отчеты по реализации проекта</t>
  </si>
  <si>
    <t xml:space="preserve">МЗСЗН, МСХ, ГКИУГИ, КМР, МИОГВ, Академия сельхознаук </t>
  </si>
  <si>
    <t xml:space="preserve">Разработаны и внедрены социальные стандарты в области минимальных доходов, потребления, жилищной обеспеченности, пенсий и пособий; количество стандартов </t>
  </si>
  <si>
    <t>МЗСЗН, МЭРТ, МФ, МТМЗН, АССП, МПНТ, ГУП ЖКХ</t>
  </si>
  <si>
    <t>Соответствующая государственная программа разработана и принята к исполнению</t>
  </si>
  <si>
    <t>МЗСЗН, МТМЗН, МЭРТ, МФ, МЮ,  АССП</t>
  </si>
  <si>
    <t>Внедрены соотвествующие механизмы</t>
  </si>
  <si>
    <t>МЗСЗН, МТМЗН, АССП,  МИОГВ</t>
  </si>
  <si>
    <t>Соответствующая дорожная карта разработана и принята</t>
  </si>
  <si>
    <t>МЗСЗН, МИОГВ</t>
  </si>
  <si>
    <t xml:space="preserve">МЗСЗН, МФ, АССП, МИОГВ </t>
  </si>
  <si>
    <t xml:space="preserve">Индикаторы отдачи (output):                                                                            1.Количество разработанных типовых спецификаций и стандартов предоставления услуг уязвимому населению, единиц   </t>
  </si>
  <si>
    <t>МЗСЗН, МТМЗН, АСЗН</t>
  </si>
  <si>
    <t>2.Доля социальных работников прошедших  повышение квалификации / переподготовку, ежегодно, в %</t>
  </si>
  <si>
    <t>МЗСЗН, МОН, МИОГВ</t>
  </si>
  <si>
    <t>Соответствующая программа разработана и принята к реализации</t>
  </si>
  <si>
    <t>МЗСЗН, МТМЗН, МОН, МЭРТ, АССП</t>
  </si>
  <si>
    <t>Соответствующее положение  разработано и принято</t>
  </si>
  <si>
    <t>МЗСЗН, МЭРТ, МФ, МИОГВ</t>
  </si>
  <si>
    <t>Внедрен метод "Единого окна" на предоставлении социальных услуг(количество районов)</t>
  </si>
  <si>
    <t>МЗСЗН, АССП, МИОГВ и другие министерства и ведомства</t>
  </si>
  <si>
    <t>Мониторинговый отчет</t>
  </si>
  <si>
    <t>МЗСЗН, МЭРТ, МИОГВ</t>
  </si>
  <si>
    <t xml:space="preserve">Индикаторы отдачи (output):                                             Процент исполнения бюджета  социального страхования и социальной защиты к утвержденному плану, %         </t>
  </si>
  <si>
    <t>МЗСЗН, МФ, АССП, МИОГВ</t>
  </si>
  <si>
    <t xml:space="preserve">Соответствующее  формы  отчетности разработаны </t>
  </si>
  <si>
    <t>МЗСЗН, МФ, МТМЗН</t>
  </si>
  <si>
    <t xml:space="preserve">Соответствующее Положение разработано </t>
  </si>
  <si>
    <t>МЗСЗН, МТМЗН, АССП</t>
  </si>
  <si>
    <t>3.Разработка Положения О создании Фонда социальной защиты населения в форме ГЧП, с целью аккумуляции и более эффективного расходования средств поступающих от предприятий, организаций и граждан на благотворительные цели</t>
  </si>
  <si>
    <t>МЗСЗН, МФ, МТМЗН, ГКИУГИ, АССП, Парламент, МЮ</t>
  </si>
  <si>
    <t>Соответствуюшие пункты по межведомственным коммуникациям включены в Положения о деятельности учреждений социальной защиты, труда и занятости, пенсионного страхования и.т.д. Стратегии развития отраслей и регионов страны</t>
  </si>
  <si>
    <t>ПРТ, МЗСЗН, МЭРТ, МЮ, МТМЗН, АССП, КДЖС, МИОГВ</t>
  </si>
  <si>
    <t>МЗСЗН, АССП, КЧС, КМР, МИОГВ</t>
  </si>
  <si>
    <t>Единый Реестр по социальной защите усовершенствован</t>
  </si>
  <si>
    <t>МЗСЗН, АСПРТ, МТМЗН, МЮ, АССП</t>
  </si>
  <si>
    <t xml:space="preserve">Индикаторы воздействия (impact):
ЦУР:  1.   Коэффициент замещения, %                      </t>
  </si>
  <si>
    <t>МТМЗН, АССП, МЗСЗН</t>
  </si>
  <si>
    <t xml:space="preserve">2. Доля населения, получающих пенсии  в общей численности населения (ЦУР 1.3.1.1.), % </t>
  </si>
  <si>
    <t xml:space="preserve"> не менее  8,5</t>
  </si>
  <si>
    <t>Индикаторы конечных результатов (outcome):                                                                            1. Рост реальных пенсий, среднегодовой рост, в  %</t>
  </si>
  <si>
    <t xml:space="preserve"> не менее 10%</t>
  </si>
  <si>
    <t>АССП</t>
  </si>
  <si>
    <t>2. Доля получателей страховых пенсий в общем количестве пенсионеров, в %</t>
  </si>
  <si>
    <t xml:space="preserve"> не менее  30,0</t>
  </si>
  <si>
    <t>3. Число занятых в экономике, приходящихся на одного пенсионера</t>
  </si>
  <si>
    <t xml:space="preserve"> не менее  4,0</t>
  </si>
  <si>
    <t>АСПРТ, АССП</t>
  </si>
  <si>
    <t>Индикаторы отдачи (output):                                                            1.Среднегодовой темп роста поступлений  в Пенсионный фонд,%</t>
  </si>
  <si>
    <t>2.Объем инвестиционных пенсионных активов, млн. сомони</t>
  </si>
  <si>
    <t xml:space="preserve"> не менее 300,0</t>
  </si>
  <si>
    <t>Соответствующая Концепция разработана и принята</t>
  </si>
  <si>
    <t>АССП, МЗСЗН, МЭРТ, МФ, МТМЗН,  МИОГВ</t>
  </si>
  <si>
    <t>Разработана и утверждена Государственная программа развития системы социального страхования РТ на период до 2030 года</t>
  </si>
  <si>
    <t>Кодекс социального страхования и пенсий разработан и представлен</t>
  </si>
  <si>
    <t xml:space="preserve"> АССП, МЗСЗН, МТМЗН,  МЭРТ,  МФ, МЮ</t>
  </si>
  <si>
    <t>Соответствующая Дорожная карта разработана и представлена</t>
  </si>
  <si>
    <t>АССП, МТМЗН, МЗСЗН, МЭРТ, МФ,  МИОГВ</t>
  </si>
  <si>
    <t>АССП, МЗСЗН, МЭРТ, МФ, МТМЗН, МИОГВ</t>
  </si>
  <si>
    <t>Соответствующие оценки осуществлены и представлены Правительству</t>
  </si>
  <si>
    <t>АССП, МЗСЗН, МЭРТ, МФ, МТМЗН, НК, МИОГВ</t>
  </si>
  <si>
    <t>Корпоративная автоматизированная информационная система «КАИС-пенсия» разработана и внедрена</t>
  </si>
  <si>
    <t xml:space="preserve">АССП, МЭРТ, МФ, МТМЗН, </t>
  </si>
  <si>
    <t>Внедрены модели по актуарным расчетам и разработке прогнозов устойчивости пенсионной системы</t>
  </si>
  <si>
    <t>АССП, МЗСЗН, МЭРТ, МФ</t>
  </si>
  <si>
    <t>Индикаторы воздействия (impact):
ЦУР:  1.   Доля населения, из социально уязвимых слоев обеспеченных работой,     в %</t>
  </si>
  <si>
    <t xml:space="preserve"> МТМЗН, МИОГВ </t>
  </si>
  <si>
    <t xml:space="preserve"> 2. Доля населения, получающих социальные пособие в общей численности населения (ЦУР 1.3.1.2),%</t>
  </si>
  <si>
    <t xml:space="preserve"> МЗСЗН,  АССП, МИОГВ </t>
  </si>
  <si>
    <t>3. Рост реального размера пособий, %</t>
  </si>
  <si>
    <t xml:space="preserve"> не менее  7%</t>
  </si>
  <si>
    <t xml:space="preserve"> МЗСЗН, АССП</t>
  </si>
  <si>
    <t>Индикаторы конечных результатов (outcome):                                                                              1. Темпы прироста финансирования системы социального страхования и социальной защиты,%</t>
  </si>
  <si>
    <t xml:space="preserve">МФ, МЗСЗН, МТМЗН, АССП, </t>
  </si>
  <si>
    <t>2. Количество трудоустроенных из социально уязвимых слоев населения, человек</t>
  </si>
  <si>
    <t xml:space="preserve"> МТМЗН, МЗСЗН, АССП, МИОГВ</t>
  </si>
  <si>
    <t>3. Количество реабилитированных из социально уязвимых слоев населения в %</t>
  </si>
  <si>
    <t xml:space="preserve">Индикаторы отдачи (output):                                              1. Количество детей из малоимущих слоев населения охваченных бесплатным питанием </t>
  </si>
  <si>
    <t xml:space="preserve"> МЗСЗН, МОН, АСЗН, МИОГВ</t>
  </si>
  <si>
    <t xml:space="preserve">2.Количество женщин, не занятых формальным трудом, охваченных пособией по беременности и рождению ребенка и пособией по уходу за ребенком </t>
  </si>
  <si>
    <t xml:space="preserve">КДЖС,  МЗСЗН,  МИОГВ </t>
  </si>
  <si>
    <t>Соответствующие изменения в НПА</t>
  </si>
  <si>
    <t>МФ, МЗСЗН, АССП, ФНПТ</t>
  </si>
  <si>
    <t>Методика оценки бедности  пересмотрена</t>
  </si>
  <si>
    <t xml:space="preserve">АСПРТ, МЭРТ, МИОГВ </t>
  </si>
  <si>
    <t>Соответствующие оценки проведены</t>
  </si>
  <si>
    <t xml:space="preserve">МЭРТ, МФ, МТСЗН, МОН,  АССП,  </t>
  </si>
  <si>
    <t>МОН, КМР, МПНТ, МЗСЗН, МИОГВ</t>
  </si>
  <si>
    <t>Соответствующие социальные услуги внедрены</t>
  </si>
  <si>
    <t xml:space="preserve">МЗСЗН, МОН, КДЖС, МФ,  МТМЗН, АССП, МИОГВ </t>
  </si>
  <si>
    <t>Индикаторы отдачи (output):                                                  Количество безработных, трудоспособного возраста, прошедших обучение/переобучение и обеспеченных работой, человек</t>
  </si>
  <si>
    <t xml:space="preserve">МТМЗН, АСПРТ, МЗСЗН, МОН, </t>
  </si>
  <si>
    <t xml:space="preserve">Разработаны и приняты  региональные целевые программы стимулирования социальной активности граждан трудоспособного возраста </t>
  </si>
  <si>
    <t>МТМЗН, КМР, МЗСЗН, МЭРТ, КДЖС, МИОГВ</t>
  </si>
  <si>
    <t>Соответствующие мониторинговые оценки  и рекомендации подготовлены и представлены</t>
  </si>
  <si>
    <t>МТМЗН, МОН, КМР, МИОГВ</t>
  </si>
  <si>
    <t>Разработаны проекты  соответстующих НПА</t>
  </si>
  <si>
    <t>МТМЗН, Парламент, МЮ, МЭРТ, АССП</t>
  </si>
  <si>
    <t xml:space="preserve">Индикаторы отдачи (output):                                                                                   1.Количество разработанных нормативно - правовых актов, типовых спецификаций и стандартов, программ , дорожных карт по развитию системы социальной защиты  пожилых граждан, единиц                                                  </t>
  </si>
  <si>
    <t>МЗСЗН, МТМЗН</t>
  </si>
  <si>
    <t>2. Ожидаемая продолжительность жизни при рождении(число лет)</t>
  </si>
  <si>
    <t xml:space="preserve">АСПРТ, МЗСЗН, </t>
  </si>
  <si>
    <t>1.Разработка и принятие Государственной программы по вопросам старения и минимальных стандартов социальной адресной поддержки граждан пожилого возраста</t>
  </si>
  <si>
    <t>Соответствующая Государственная программа разработана и принята</t>
  </si>
  <si>
    <t xml:space="preserve">Рост мощности и кадровой оснащенности соответствующей сети учреждений и служб </t>
  </si>
  <si>
    <t>МЗСЗН, МФ, МИОГВ</t>
  </si>
  <si>
    <t xml:space="preserve">Индикаторы отдачи (output):                                                                                                                1.Количество разработанных нормативно - правовых актов, типовых спецификаций и стандартов, программ, дорожных карт по развитию системы социальной защиты лиц с инвалидностью, единиц                                                                      </t>
  </si>
  <si>
    <t>2.Доля людей с инвалидностью, получившие технические вспомогательные средства реабилитации, %</t>
  </si>
  <si>
    <t>Соответствующие стандарты разработаны и приняты к  исполнению</t>
  </si>
  <si>
    <t>Соответствующие методы и механизмы внедрены</t>
  </si>
  <si>
    <t>Соответствующие стандарты утверждены и приняты к  исполнению</t>
  </si>
  <si>
    <t>Мониторинговый отчет по включенности соответствующих требований в проекты градостроительства и развития общественного транспорта</t>
  </si>
  <si>
    <t xml:space="preserve">    МЗСЗН, Парламент,   АСЗН, КАСПРИ</t>
  </si>
  <si>
    <t>5.Проведение реконструкции протезно-ортопедического завода в г. Душанбе</t>
  </si>
  <si>
    <t>Протезно-ортопедический завод в г. Душанбе реконструирован</t>
  </si>
  <si>
    <t>МЗСЗН, МЭРТ, МФ, ГКИУГИ,  КАСПРИ, АСЗН</t>
  </si>
  <si>
    <t xml:space="preserve">Утвержден соответствующий План </t>
  </si>
  <si>
    <t xml:space="preserve"> МЗСЗН, МФ, АСЗН
ГКИУГИ
КМР
МИОГВ
</t>
  </si>
  <si>
    <t xml:space="preserve">Регулярное освещение через СМИ  воспитательно-ознакомительных программ, статьей посвященных инвалидам и их правам         </t>
  </si>
  <si>
    <t>МЗСЗН, КТР</t>
  </si>
  <si>
    <t>Соответствующая нормативно- правовая и методическая база подготовлена</t>
  </si>
  <si>
    <t xml:space="preserve">МЗСЗН, Парламент, МЮ,  АССП, АСЗН, </t>
  </si>
  <si>
    <t>Индикаторы отдачи (output):                                                     Объем бюджетного финансирования  предоставления нефинансовой поддержки уязвимым слоям населения, млн. сомони</t>
  </si>
  <si>
    <t>МЗСЗН, МФ, АСЗН, МИОГВ</t>
  </si>
  <si>
    <t>Системы стандартов по нефинансовой поддержке уязвимых слоев населения(обеспечение жильем, медикаментами, транспортом, питанием) обновлены</t>
  </si>
  <si>
    <t xml:space="preserve"> МЗСЗН,МФ, МТ, АСЗН</t>
  </si>
  <si>
    <t>Вопросы межведомственной координации внесены в соответствующие стратегии развития социальных секторов</t>
  </si>
  <si>
    <t xml:space="preserve"> МЗСЗН, АСЗН, МОН, МТМЗН, КАСПРИ, МИОГВ</t>
  </si>
  <si>
    <t>Индикаторы воздействия (impact):                                            1.  Объем  бюджетных расходов на развитие культуры,  % к ВВП</t>
  </si>
  <si>
    <t xml:space="preserve">  не менее 0,7</t>
  </si>
  <si>
    <t>не менее  0,75</t>
  </si>
  <si>
    <t>не менее  0,8</t>
  </si>
  <si>
    <t>не менее 0,9</t>
  </si>
  <si>
    <t>не менее 1</t>
  </si>
  <si>
    <t>МФ, МК</t>
  </si>
  <si>
    <t>2. Суммарная обеспеченность театрами, музеями, концертными залами, филармоническими коллективами, на 100 тыс. жителей</t>
  </si>
  <si>
    <t>не менее 0,96</t>
  </si>
  <si>
    <t>не менее 1,2</t>
  </si>
  <si>
    <t>не менее 1,5</t>
  </si>
  <si>
    <t>МК</t>
  </si>
  <si>
    <t>Индикаторы конечных результатов (outcome):                   1) Доля зданий государственных учреждений культуры, находящихся в удовлетворительном состоянии</t>
  </si>
  <si>
    <t xml:space="preserve"> не менее 80</t>
  </si>
  <si>
    <t xml:space="preserve"> не менее 90</t>
  </si>
  <si>
    <t>МК,КДМС</t>
  </si>
  <si>
    <t>2)  Процент  населения, обслуживаемого учреждениями  культуры</t>
  </si>
  <si>
    <t>МК,МОИВ</t>
  </si>
  <si>
    <t xml:space="preserve">3) Процент  учреждений культуры, использующих  цифровую информационную технологию,% </t>
  </si>
  <si>
    <t>Индикаторы отдачи (output):                                                                     Количество разработанных стандартов  для системы культуры страны, ед</t>
  </si>
  <si>
    <t>КДМС,МК</t>
  </si>
  <si>
    <t>Наличие НПА с изменениями по механизмам развития системы</t>
  </si>
  <si>
    <t>МК, МЮ</t>
  </si>
  <si>
    <t>Разработана концепция культурной политики</t>
  </si>
  <si>
    <t>Реализуется соответствующая государственная программа развития</t>
  </si>
  <si>
    <t>6.Подготовка и реализация Государственной программы охраны нематериального культурного наследия таджикского народа на 2021-2025 годы</t>
  </si>
  <si>
    <t>7.Подготовка и реализация  Государственной программы развития издательского дела и печати Республики Таджикистан на 2021-2025 годы</t>
  </si>
  <si>
    <t>Рахработаны и реализуются  соответствующие целевые программы</t>
  </si>
  <si>
    <t>МК, МОИВ</t>
  </si>
  <si>
    <t>Соответствующая направленность деятельности отражена в программной деятельности  обозначенных структур</t>
  </si>
  <si>
    <t>МК, КДЖС, КДМС, ГКТР</t>
  </si>
  <si>
    <t>Индикаторы отдачи (output):                                                           Доля работников  учреждений культуры, прошедших  повышение квалификации / переподготовку, ежегодно, в %</t>
  </si>
  <si>
    <t xml:space="preserve">  не менее 20</t>
  </si>
  <si>
    <t>не менее 21</t>
  </si>
  <si>
    <t>не менее 22</t>
  </si>
  <si>
    <t>не менее 23</t>
  </si>
  <si>
    <t>не менее 24</t>
  </si>
  <si>
    <t>Утверждены  соответствующие квалификационные требования, порядок переобучения и повышения квалификации</t>
  </si>
  <si>
    <t>МК,МТМЗН</t>
  </si>
  <si>
    <t>Соответствующий комплекс мер реализуется</t>
  </si>
  <si>
    <t>МК, МОН, МТМЗН</t>
  </si>
  <si>
    <t xml:space="preserve">Реализуется пакет действий по развитию учебного процесса </t>
  </si>
  <si>
    <t>Расширение практики обмена опытом</t>
  </si>
  <si>
    <t>МК, МОН, МИД</t>
  </si>
  <si>
    <t>Индикаторы отдачи (output):                                                  Увеличение числа  учреждений культуры страны, %</t>
  </si>
  <si>
    <t>МК, МФ</t>
  </si>
  <si>
    <t xml:space="preserve">Расширение практики государственно - частного партнерства </t>
  </si>
  <si>
    <t xml:space="preserve">Утверждено соответствующее Положение </t>
  </si>
  <si>
    <t xml:space="preserve">Утверждены территориальные схемы размещения учреждений культуры </t>
  </si>
  <si>
    <t>МК,МОИВ, МЭРТ</t>
  </si>
  <si>
    <t xml:space="preserve">Утвержден соответствующий среднесрочный план </t>
  </si>
  <si>
    <t xml:space="preserve">МК
КАСПРТ
МФ
</t>
  </si>
  <si>
    <t>Соответствуюшие мониторинговые отчеты</t>
  </si>
  <si>
    <t>Построены новые и реконструеированы действующие здания  и помещения учреждений культуры</t>
  </si>
  <si>
    <t>МК, МФ, ГКИ</t>
  </si>
  <si>
    <t xml:space="preserve">Индикаторы отдачи (output):                                                        Процент оцифрованных продуктов учреждений культуры,% </t>
  </si>
  <si>
    <t>не менее 30%</t>
  </si>
  <si>
    <t>не менее 40%</t>
  </si>
  <si>
    <t>не менее 50%</t>
  </si>
  <si>
    <t>МК, Мсвязи</t>
  </si>
  <si>
    <t>Разработана и реализуется соответствующая дорожная карта</t>
  </si>
  <si>
    <t>Реализованы возвожности виртуальных посещений  государственных  музеев</t>
  </si>
  <si>
    <t>Расширена представленность и контент учреждений культуры в Интернет площадках</t>
  </si>
  <si>
    <t>Применены цифровые технологии  в системе учреждений культуры</t>
  </si>
  <si>
    <t>Соответствующий комплекс действий реализуется</t>
  </si>
  <si>
    <t xml:space="preserve">Индикаторы конечных результатов (outcome):                           1) Доля репертуара для детей и молодежи от общего количества спектаклей/мероприятий,% </t>
  </si>
  <si>
    <t>2)Доля  подростков и молодежи ( в возрасте 15-24 года), привлекаемых к участию в творческих мероприятиях, в общем числе  подростков и молодежи соответствующего возраста, %</t>
  </si>
  <si>
    <t>3) Суммарная обеспеченность библиотеками и культурно-досуговыми учреждениями, на 100 тыс. жителей</t>
  </si>
  <si>
    <t>не менее 54</t>
  </si>
  <si>
    <t xml:space="preserve">Индикаторы отдачи (output):                                                        Количество мероприятий по популяризации традиций и объектов культурного наследия, единиц                            </t>
  </si>
  <si>
    <t xml:space="preserve"> не менее 320</t>
  </si>
  <si>
    <t>не менее 320</t>
  </si>
  <si>
    <t>Реализуется практика проведения республиканских смотров- конкурсов</t>
  </si>
  <si>
    <t>Реализуется практика проведения недели театральных представлений</t>
  </si>
  <si>
    <t>Художественные, художественно-публицистические, документальные фильмы и сериалы об исторических личностях и великих учёных созданы</t>
  </si>
  <si>
    <t>МК, МОИВ, КМР</t>
  </si>
  <si>
    <t>Индикаторы отдачи (output):                                         Количество  участия  творческих коллективов в  международных  фестивалях</t>
  </si>
  <si>
    <t>МК, МИД</t>
  </si>
  <si>
    <t xml:space="preserve">Реализуется соответствующая программа участия </t>
  </si>
  <si>
    <t>Обеспечены коммунпкации с ЮНЕСКО</t>
  </si>
  <si>
    <t xml:space="preserve">Индикаторы воздействия (impact):                                                                                                       1. Доля молодежи (в возрасте от 15 до 24 лет), которая не учится, не работает и не приобретает профессиональные навыки (ЦУР  8.6.1), в том числе (%):   
</t>
  </si>
  <si>
    <t>не более 29</t>
  </si>
  <si>
    <t>не более 27</t>
  </si>
  <si>
    <t>не более 26</t>
  </si>
  <si>
    <t>не более 25</t>
  </si>
  <si>
    <t>не более 24</t>
  </si>
  <si>
    <t>МОН, МТМЗН, КДМС, КДЖС, МОИВ</t>
  </si>
  <si>
    <t>в гендерном разрезе:                                                                юноши</t>
  </si>
  <si>
    <t>не более 6,5</t>
  </si>
  <si>
    <t>не более 6</t>
  </si>
  <si>
    <t xml:space="preserve"> не более 5,5</t>
  </si>
  <si>
    <t>не более 5</t>
  </si>
  <si>
    <t>девушки</t>
  </si>
  <si>
    <t xml:space="preserve">не более 49 </t>
  </si>
  <si>
    <t>не более 47</t>
  </si>
  <si>
    <t>не более 42</t>
  </si>
  <si>
    <t>не более 40</t>
  </si>
  <si>
    <t>не более 35</t>
  </si>
  <si>
    <t>в региональном разрезе:                                                                    город</t>
  </si>
  <si>
    <t>не более 32</t>
  </si>
  <si>
    <t>не более 28</t>
  </si>
  <si>
    <t xml:space="preserve">село </t>
  </si>
  <si>
    <t xml:space="preserve"> не менее 25</t>
  </si>
  <si>
    <t>2. Индекс гендерного паритета в выпуске из профессиональных образовательных учреждений</t>
  </si>
  <si>
    <t xml:space="preserve">3. Уровень безработицы  среди молодежи (15-24 года) (ЦУР 8.5.2), в том числе (%): </t>
  </si>
  <si>
    <t>не более 10,9</t>
  </si>
  <si>
    <t>не более 10,4</t>
  </si>
  <si>
    <t>не более 8,7</t>
  </si>
  <si>
    <t>не более 8,3</t>
  </si>
  <si>
    <t>15-19 лет</t>
  </si>
  <si>
    <t>не более 8,5</t>
  </si>
  <si>
    <t>не более 7,5</t>
  </si>
  <si>
    <t>20-24 года</t>
  </si>
  <si>
    <t>не более 12</t>
  </si>
  <si>
    <t>не более 11,5</t>
  </si>
  <si>
    <t>не более 11</t>
  </si>
  <si>
    <t>не более 10</t>
  </si>
  <si>
    <t>не более  9</t>
  </si>
  <si>
    <t xml:space="preserve">Индикаторы конечных результатов (outcome):                                                                Доля выпускников профессиональных образовательных организаций, трудоустроившихся в первый год после окончания обучения, %                                                                                                                                           </t>
  </si>
  <si>
    <t xml:space="preserve">Индикаторы отдачи (output):                                                         1) Доля  подростков  и молодежи  в возрасте от 10 до 24 лет, охваченных дополнительным образованием, %                                                                                      </t>
  </si>
  <si>
    <t>не менее 26</t>
  </si>
  <si>
    <t>не менее  30</t>
  </si>
  <si>
    <t>МОН, КДМС</t>
  </si>
  <si>
    <t xml:space="preserve">2). Доля  подростков и молодых людей ( 15-24лет) , участвующих в мероприятиях (конкурсах, олимпиадах) научно-технической направленности, в общем количестве молодежи </t>
  </si>
  <si>
    <t>Соответствующая дорожная карта принята и реализуется</t>
  </si>
  <si>
    <t>Включенность в  учебную сетку профессионального образования курса по  организации и ведению бизнеса в  отраслях промышленности</t>
  </si>
  <si>
    <t>Соответствующая карта разработана и размещена на сайте минобрнауки</t>
  </si>
  <si>
    <t>МОН, МТМЗН, КДМС, МОИВ</t>
  </si>
  <si>
    <t>Во всех регионах страны имеются и реализуются  соответствующие программы</t>
  </si>
  <si>
    <t xml:space="preserve">Утверждено и применяется  соответствующее Положение </t>
  </si>
  <si>
    <t>Созданы  региональные платформы - навигаторы</t>
  </si>
  <si>
    <t>МОН, МТМЗН, МОИВ</t>
  </si>
  <si>
    <t>Количество представленных и поддержанных молодежных образовательных проектов</t>
  </si>
  <si>
    <t>Региональные пакеты гарантий  приняты и реализуются</t>
  </si>
  <si>
    <t xml:space="preserve">Ежегодное проведение национального образовательного форума молодежи </t>
  </si>
  <si>
    <t xml:space="preserve">Индикаторы отдачи (output):                                                                                                                                               1) численность выпускников профессиональных учебных заведений, тыс. чел </t>
  </si>
  <si>
    <t>не менее 87</t>
  </si>
  <si>
    <t>не менее 97</t>
  </si>
  <si>
    <t>не менее 108</t>
  </si>
  <si>
    <t>не менее 121</t>
  </si>
  <si>
    <t>не менее 135</t>
  </si>
  <si>
    <t>2) Охват подростков и молодежи ( 15-24 года) добровольческим ( волонтерским движением) ,%</t>
  </si>
  <si>
    <t>не менее 2,5</t>
  </si>
  <si>
    <t>не менее 3</t>
  </si>
  <si>
    <t>КДМС</t>
  </si>
  <si>
    <t xml:space="preserve">Количество  доработанных и разработанных новых тандартов профессий </t>
  </si>
  <si>
    <t>Ежегодные аналитические отчеты по молодежной занятости, подготовленные центрами карьеры и поиска работы</t>
  </si>
  <si>
    <t>Наличие вопросов молодежной занятости в Стратегии развития рынка труда на период до 2030 года</t>
  </si>
  <si>
    <t>МТМЗН, КДМС</t>
  </si>
  <si>
    <t>Расширение практик волонтерства в стране</t>
  </si>
  <si>
    <t>КДМС, МОН, МТМЗН</t>
  </si>
  <si>
    <t>Наличие практики  функционирования студенческих трудовых отрядов</t>
  </si>
  <si>
    <t>МОН, МТМЗН,
КДМС, МОИВ</t>
  </si>
  <si>
    <t xml:space="preserve">Размещение раздела  - Поддержка молодежного предпринимательства  в среднесрочной программе  государственной поддержки предпринимательства </t>
  </si>
  <si>
    <t>КДМС, ГКИ</t>
  </si>
  <si>
    <t>Индикаторы отдачи (output):                                                                                                                                                1)Темпы изменения числа подростков  и молодежи (15-24 года) заболевших болезнями ППП , %</t>
  </si>
  <si>
    <t>снижение</t>
  </si>
  <si>
    <t>МЗСЗН, КДМС</t>
  </si>
  <si>
    <t>2) Темпы изменения числа подростков  и молодежи (15-24 года)  с установленным впервые ВИЧ - инфекции.%</t>
  </si>
  <si>
    <t xml:space="preserve"> 3). Рождаемость среди девушек-подростков (в возрасте  от 15 до 19 лет) на 1000 женщин в данной возрастной группе (ЦУР 3.7.2 )</t>
  </si>
  <si>
    <t>не более 55</t>
  </si>
  <si>
    <t>не более 50</t>
  </si>
  <si>
    <t>не более 45</t>
  </si>
  <si>
    <t>не более 30</t>
  </si>
  <si>
    <t>Разработан и утвержден  соответствующий план</t>
  </si>
  <si>
    <t xml:space="preserve">Включенность курса по здоровому образу жизни включен в учебную сетку обучения </t>
  </si>
  <si>
    <t>МОН, МЗСЗН, КДМС</t>
  </si>
  <si>
    <t xml:space="preserve">Разработан соответствующий план действий </t>
  </si>
  <si>
    <t>МЗСЗН, КДМС, МВД</t>
  </si>
  <si>
    <t>Расширена система поддержки вовлечения подростков и молодёжи в качестве равных консультантов в пропаганду ЗОЖ;</t>
  </si>
  <si>
    <t>КДМС, КТР</t>
  </si>
  <si>
    <t>Создана система социологического  мониторинга  при Комитете по делам молодежи и спорта</t>
  </si>
  <si>
    <t xml:space="preserve"> КДМС, МЗСЗН</t>
  </si>
  <si>
    <t>Повышена осведомленность подростков и молодежи о  программе консультирования сверстников и клиник, дружественных к молодежи</t>
  </si>
  <si>
    <t>Индикаторы отдачи (output):                                                                                                                                                                            1) Число подростков  и молодежи (15-24 года) обратившихся в различные кризисные центры, друженственные  кабинеты, чел, в том числе:</t>
  </si>
  <si>
    <t>юноши</t>
  </si>
  <si>
    <t>2) доля подростнов и молодежи (в возрасте от 15 до 24 лет),, совершивших преступления, в общей численности лиц, совершивших преступления,%</t>
  </si>
  <si>
    <t>Создан единый координационный центр при Комитете по делам  молодежи и спорта</t>
  </si>
  <si>
    <t>Количество молодых людей, находящихся в трудной жизненной ситуации, вовлеченных в проекты и программы в сфере реабилитации, социальной адаптации и профилактики асоциального поведения</t>
  </si>
  <si>
    <t>КДМС, МВД</t>
  </si>
  <si>
    <t>Соответствующие практики разработаны и апробированы</t>
  </si>
  <si>
    <t xml:space="preserve"> Реализации  соответствующих платформ на базе Комитета по делам женщин и семьи</t>
  </si>
  <si>
    <t>МЗСЗН, КДМС,КДЖС</t>
  </si>
  <si>
    <t>Наличие методик и пилотных программ</t>
  </si>
  <si>
    <t>КДМС,МВД</t>
  </si>
  <si>
    <t>Включенность специальных программ профориентации и трудоустройства для молодежи из "группы риска" в Общую  программу занятости в рамках  Стратегии развития рынка труда на период до 2030 года</t>
  </si>
  <si>
    <t>МЗСЗН, КДМС,
КДЖС</t>
  </si>
  <si>
    <t xml:space="preserve">Индикаторы отдачи (output):                                                                                                                                         1) Число абонентов  в возрасте 15-24 года широкополосного доступа к интернету на 100 человек населения  соответствующего возраста, в том числе </t>
  </si>
  <si>
    <t>фиксированного</t>
  </si>
  <si>
    <t xml:space="preserve">мобильного </t>
  </si>
  <si>
    <t>2)Количество молодежных проектов с использованием IT технологий и интерет- ресуосов</t>
  </si>
  <si>
    <t>Реализация возможности обучения электронной коммерции и программированию, приобретению инновационных навыков по ведению бизнеса в сфере информационных технологий в  учебных центрах</t>
  </si>
  <si>
    <t>МОН, МОИВ</t>
  </si>
  <si>
    <t>Критерии разрабтаны</t>
  </si>
  <si>
    <t>КДМС, СС</t>
  </si>
  <si>
    <t>Ежегодные мониторинговые отчеты системы социологического мониторинга при Комитете по делам молодежи и спорта</t>
  </si>
  <si>
    <t>МОН, МОИВ,</t>
  </si>
  <si>
    <t>Количество переработанных учебных программ в сфере ИКТ и цифровой экономики</t>
  </si>
  <si>
    <t>МОН,МТМЗН</t>
  </si>
  <si>
    <t>Количество принятых соответствующих НПА</t>
  </si>
  <si>
    <t xml:space="preserve">КДМС, МЮ, Маркази конунгузори </t>
  </si>
  <si>
    <t>КДМС, МОН</t>
  </si>
  <si>
    <t>Индикаторы отдачи (output):                                                                                      Доля обучающихся, вовлеченных в развитие молодежного самоуправления в профессиональных образовательных организациях , к общей численности обучающихся очной формы обучения, %</t>
  </si>
  <si>
    <t>не менее 35%</t>
  </si>
  <si>
    <t>Отчеты о реализация соответствующих программ в регионах страны</t>
  </si>
  <si>
    <t>КДМС, МОИВ</t>
  </si>
  <si>
    <t>Наличие практики публичных отчетов</t>
  </si>
  <si>
    <t>Внедренность соответствующих стандартов</t>
  </si>
  <si>
    <t>КДМС,МОИВ</t>
  </si>
  <si>
    <t>Ежегодные доклады  Комитета по делам молодкжи и спорта</t>
  </si>
  <si>
    <t>Соответствующие статистические сборники опубликованы</t>
  </si>
  <si>
    <t>АСПРТ, КДМС</t>
  </si>
  <si>
    <t>Соответствующий портал создан</t>
  </si>
  <si>
    <t>Соответствующай комплекс среднесрочных мер реализуется, отражается в рамках отчетности Комитета поделам женщин и семьи</t>
  </si>
  <si>
    <t>Индикаторы отдачи (output):                                                       1) Доля молодых людей,   охваченных мероприятиями в системе местного самоуправления</t>
  </si>
  <si>
    <t>Укреплен потенциал молодежных центров в городах и районах республики</t>
  </si>
  <si>
    <t>сооответствующие инструменты созданы и реализуются</t>
  </si>
  <si>
    <t xml:space="preserve">Индикаторы отдачи (output):                                                         Количество мероприятий по популяризации традиций и объектов культурного наследия, единиц                            </t>
  </si>
  <si>
    <t>КДМС, МК</t>
  </si>
  <si>
    <t>Соответствующее Положени е разработано</t>
  </si>
  <si>
    <t>МК, КДМС</t>
  </si>
  <si>
    <t>Включенность подростков и молодежи в  реализации проектов экологических организаций, деятельности по реставрации исторических памятников</t>
  </si>
  <si>
    <t xml:space="preserve">Включенность межрегионального обмена в сетку формального обучения ( в период каникулов) </t>
  </si>
  <si>
    <t>МОН, КДМС, МОИВ</t>
  </si>
  <si>
    <t xml:space="preserve">Программы разработаны и реализуются 
</t>
  </si>
  <si>
    <t>Соответствующий комлекс действий осуществляется</t>
  </si>
  <si>
    <t>Соответствующая система поддержки  создана и реализуется</t>
  </si>
  <si>
    <t>КДМС, ГКИУГИ</t>
  </si>
  <si>
    <t xml:space="preserve">Индикаторы конечных результатов (outcome):                                                    Доля молодежи (15-24 года), занимающейся физкультурой и спортом,% </t>
  </si>
  <si>
    <t>Индикаторы отдачи (output):                                                        Уровень обеспеченности  спортивными сооружениями по отношению к общей численности населения,%</t>
  </si>
  <si>
    <t>не менее 12</t>
  </si>
  <si>
    <t>Число разработанных и принятых НПА, связанных с развитием физической культуры и спорта</t>
  </si>
  <si>
    <t>КДМС,  МЮ</t>
  </si>
  <si>
    <t xml:space="preserve">Отчеты по реализации соответствующих планов </t>
  </si>
  <si>
    <t>КДМС,  МФ</t>
  </si>
  <si>
    <t>Мониторинговые отчеты по обновлению материально-технической базы общеобразовательных школ  для занятий физической культурой и спортом</t>
  </si>
  <si>
    <t>МОН,КДМС,МФ</t>
  </si>
  <si>
    <t>Ежегодные отчеты по пропаганде физической культуры и спорта</t>
  </si>
  <si>
    <t xml:space="preserve">Общенациональные физкультурные и спортивные мероприятия реализуются </t>
  </si>
  <si>
    <t>Крупные международные спортивные мероприятия проведены</t>
  </si>
  <si>
    <t>Комплекс мероприятий реализуется</t>
  </si>
  <si>
    <t>КДМС , Олимпийский комитет</t>
  </si>
  <si>
    <t>Количество ежегодно обучающихся по программам повышения квалификации тренеров-преподавателей, судей, менеджеров и специалистов в сфере физической культуры и спорта, чел</t>
  </si>
  <si>
    <t>Разработан соответствующий план коммуникации</t>
  </si>
  <si>
    <t>Соответствующие правила разработаны</t>
  </si>
  <si>
    <t>Подготовлены новые и обновленные протоколы</t>
  </si>
  <si>
    <t>Разработаны соответствующие схемы страхования</t>
  </si>
  <si>
    <t>Разработан соответствующий план</t>
  </si>
  <si>
    <t xml:space="preserve">не менее 4 </t>
  </si>
  <si>
    <t>Индикаторы отдачи (output):   
Увеличение средней продолжительности поездок по стране из-за большого количества соответствующих мероприятий и сочетания различных видов туризма, дней</t>
  </si>
  <si>
    <t>Соответствующее обучение проводится на регулярной основе</t>
  </si>
  <si>
    <t>Разработан и реализован соответствующий комплекс действий</t>
  </si>
  <si>
    <t>Индикаторы отдачи (output): 
Количество мероприятий по продвижению туристического потенциала на всех уровнях, включая региональные и международные</t>
  </si>
  <si>
    <t>не менее
аз 100</t>
  </si>
  <si>
    <t>Обучающие мероприятия по национализации и мониторингу ЦУР осуществлены. Отчет о проведении обучающих мероприятий размещается на сайте Минфина на постоянной основе</t>
  </si>
  <si>
    <t>Доля государственных служащих и государственных служащих, прошедших обучение по программам управления государственными финансами, составляет 80%</t>
  </si>
  <si>
    <t>Уменьшение обслуживания внешнего долга по отношению к налоговым доходам государственного бюджета</t>
  </si>
  <si>
    <t>Госдолг и гарантированный госдолг к ВВП снизились на %</t>
  </si>
  <si>
    <t>Индикаторы отдачи (output):
Площадь зеленых насаждений на душу населения (квадратных метров)</t>
  </si>
  <si>
    <t>Созданы зеленые зоны</t>
  </si>
  <si>
    <t>Усовершенствованы генеральные планы поселков.</t>
  </si>
  <si>
    <t>Мероприятия разработаны и реализованы</t>
  </si>
  <si>
    <t>не более 22</t>
  </si>
  <si>
    <t>не более 20</t>
  </si>
  <si>
    <t>не более 18</t>
  </si>
  <si>
    <t>рост</t>
  </si>
  <si>
    <t>Меры разработаны с учетом ЦУР</t>
  </si>
  <si>
    <t>Изучен опыт других стран по созданию крупного регулятора финансового сектора</t>
  </si>
  <si>
    <t>Сформирован реестр госпредприятий</t>
  </si>
  <si>
    <t>Безналичные расчеты расширены</t>
  </si>
  <si>
    <t xml:space="preserve">9.СИСТЕМА МОНИТОРИНГА И ОЦЕНКИ </t>
  </si>
  <si>
    <t xml:space="preserve">1.Утверждение комплекса мониторинговых индикаторов  для ответственных государственных органов по уровням (процесс, результат, воздействие) и срока предоставления  
</t>
  </si>
  <si>
    <t xml:space="preserve">2.Разработка методики формированаия индикаторов, не существующих в официальной статитстике или являющимся производними  </t>
  </si>
  <si>
    <t xml:space="preserve">3.Разработка и утверждение форм сбора данных для мониторинга  </t>
  </si>
  <si>
    <t xml:space="preserve">4.Разработка и согласования формата отчетности ао результатам мониторинга  </t>
  </si>
  <si>
    <t xml:space="preserve">6.Разработка методического Руководства по работе с новой матирицей  действий ПСР 2021-2025, отраслевыи и региональных программ  развития  </t>
  </si>
  <si>
    <t xml:space="preserve">7.Разработка Регламента проведения оценки </t>
  </si>
  <si>
    <t xml:space="preserve">5.Разработка Регламента проведения мониторинга   </t>
  </si>
  <si>
    <t xml:space="preserve">8.Разработка критериев оценки (влияние на развитие, результата, актуальности и воздействие) с учетом мирового опыта и общих стандартов  </t>
  </si>
  <si>
    <t xml:space="preserve">Соответствующие нормативные акты разаработаны </t>
  </si>
  <si>
    <t xml:space="preserve">Методика формирования индикаторов разработана </t>
  </si>
  <si>
    <t xml:space="preserve">Формы сбора данных разработаны </t>
  </si>
  <si>
    <t xml:space="preserve">Формат подготовки отчетов разработан  </t>
  </si>
  <si>
    <t xml:space="preserve">Регламент проведения мониторинга разработан </t>
  </si>
  <si>
    <t>методическое руководство разработано</t>
  </si>
  <si>
    <t xml:space="preserve">Регламент проведения оценки разработан </t>
  </si>
  <si>
    <t>Разработаны критерии оценки</t>
  </si>
  <si>
    <t xml:space="preserve">Разработка нормативных требований по грузоперевозкам и пассажироперевозкам, соответствующих международным стандартам </t>
  </si>
  <si>
    <t>Реконструкция автодороги Гулистон-Фархор-Пяндж и Дусти</t>
  </si>
  <si>
    <t xml:space="preserve"> Переобучение и повышение квалификации специалистов в сфере строительства и содержания дорог </t>
  </si>
  <si>
    <t xml:space="preserve"> Создание информационной системы управления автомагистрали (ИСА)  </t>
  </si>
  <si>
    <t>Восстановление автодороги Душанбе-Бохтар</t>
  </si>
  <si>
    <t xml:space="preserve">Реконструкция автодороги Гафуров-Овчикалача  </t>
  </si>
  <si>
    <t>Совершенствование мер таможенно-тарифного регулирования для защиты отечественных производителей в рамках ВТО</t>
  </si>
  <si>
    <t xml:space="preserve">Совершенствование налоговой политики 
с целью стимулирования инвестиционной деятельности </t>
  </si>
  <si>
    <t xml:space="preserve">Формирование единой базы НИОКР в НПИЦ    </t>
  </si>
  <si>
    <t>Создание технологических парков, бизнес-инкубаторов, технополисов и др.</t>
  </si>
  <si>
    <t xml:space="preserve">Совершенствование  земельного законодательства в целях выделения земель в некоторых городах и районах с сырьевыми ресурсами для создания промышленных цехов </t>
  </si>
  <si>
    <t>Разработка проектов ГЧП для развития приоритетных отраслей</t>
  </si>
  <si>
    <t>Создание и развитие отраслевых ассоциаций</t>
  </si>
  <si>
    <t xml:space="preserve">Разработка механизма стимулирования инвесторов  в секторе переработки сельскохозяйственной продукции с внедрением международных стандартов качества, включая, в т.ч. GlobalGAP </t>
  </si>
  <si>
    <t xml:space="preserve">Усиление НПА по соблюдению договорных отношений  с иностранными партнерами для  создания СП </t>
  </si>
  <si>
    <t>Замена организационно-правовой формы государственных предприятий сферы промышленности путем их преобразования в акционерные общества, с целью привлечения инвестиций</t>
  </si>
  <si>
    <t>Разработка и реализация мер по формированию и развитию промышленных кластеров</t>
  </si>
  <si>
    <t>Модернизация предприятий, в том числе простаивающих, переход к энергосберегающим и природоохранным технологиям</t>
  </si>
  <si>
    <t xml:space="preserve">Оснащение лабораторий современным оборудованием по экспертизе промышленной продукции                     </t>
  </si>
  <si>
    <t>Создание спец.пунктов приема драгоценных металлов, добытых на приисках ручным методом</t>
  </si>
  <si>
    <t>Организация точек приема вторичных ресурсов, 
создание предприятий и цехов по переработке 
отходов и их сбыта</t>
  </si>
  <si>
    <t>Разработка проектов по увеличению добавленной стоимости промышленной продукции;
развитие производств по увеличению переработки
хлопка-волокна, кокона, шерсти и кожи</t>
  </si>
  <si>
    <t>Разработка мер по выбору регионов в соответствии с цепочкой «сырье - производство конечной продукции –рынки продаж»</t>
  </si>
  <si>
    <t>Создание производств по переработке первичного алюминия и получения готовых металлических
изделий</t>
  </si>
  <si>
    <t xml:space="preserve">Создание производств по повышению уровня 
переработки сырья горно-добывающих месторождений, 
в первую очередь цветных металлов и до производства чистого металла </t>
  </si>
  <si>
    <t>Проведение геологоразведочных работ по углю</t>
  </si>
  <si>
    <t xml:space="preserve">Развитие производства продукции промышленности строительных материалов </t>
  </si>
  <si>
    <t>Строительство производств по выпуску упаковочных материалов, а также синтетических, алюминиевых и стеклянных ёмкостей</t>
  </si>
  <si>
    <t>Модернизация инфраструктуры и переоснащение промышленности за счет повышения эффективности использования ресурсов и широкого использования чистых и экологически безопасных технологий.</t>
  </si>
  <si>
    <t>Проведение переписи всех категорий земель с целью улучшения земельного кадастра в стране и дальнейшего целевого и эффективного использования земельных ресурсов</t>
  </si>
  <si>
    <t>Разработка среднесрочной программы до 2025 года по межведомственной координации усиления институциональных основ развития аграрного сектора</t>
  </si>
  <si>
    <t xml:space="preserve">Разработка среднесрочной программы до 2025 года по предотвращению деградации водных, земельных и пастбищных ресурсов    </t>
  </si>
  <si>
    <t>Разработка программы по преодолению низкого уровня продовольственной самообеспеченности и повышению уровня продовольственной безопасности и улучшения качества питания</t>
  </si>
  <si>
    <t>Разработка среднесрочного плана  мероприятий для улучшения доступа домашних хозяйств к продовольствию</t>
  </si>
  <si>
    <t>Разработка Программы  до 2025 года по внедрению современных агроэкологических технологий основанных на международных практике и традиционных методах</t>
  </si>
  <si>
    <t>Разработка программы по проведению межведомственных совместных мероприятий, направленных на снижение уровня уязвимости отраслей сельского хозяйства к последствиям изменения климата</t>
  </si>
  <si>
    <t xml:space="preserve">Разработка Программы по борьбе с вредителями и болезнями сельскохозяйственных культур и животных </t>
  </si>
  <si>
    <t xml:space="preserve">Строительство моста через реку Пяндж в местности  Кобул ИРА и дороги ведущие к нему  </t>
  </si>
  <si>
    <t>1Инвестиционный проект "Развитие транспортного комплекса и логистической службы в Республике Таджикистан"</t>
  </si>
  <si>
    <t>Реконструкция автодороги Курбоншахид-Темурмалик</t>
  </si>
  <si>
    <t>Образование института финансового Омбудсмена по защите прав инвесторов и предпринимателей</t>
  </si>
  <si>
    <t xml:space="preserve">Совершенствование НПА, включая Налоговый кодекс  РТ, по формированию и стимулированию инвестиционного поведения населения  </t>
  </si>
  <si>
    <t xml:space="preserve">Разработка критериев на основании международных стандартов качества для приоритезации экспортных проектов </t>
  </si>
  <si>
    <t>Разработка и принятие Стратегии реформирования местного самоуправления в Республике Таджикистан</t>
  </si>
  <si>
    <t>Создание системы мониторинга и оценки реализации принятых НПА</t>
  </si>
  <si>
    <t xml:space="preserve">Разработка правил по введению практики разъяснения участникам судебного процесса сути принятого судебного акта </t>
  </si>
  <si>
    <t xml:space="preserve"> Разработка комплекса мер по реинтеграции пострадавших от насилия, а также введение коррекционных программ для агрессоров  </t>
  </si>
  <si>
    <t>Создание и улучшение системы мониторинга положения страны в международных экономических оценках</t>
  </si>
  <si>
    <t>Подготовка пакета налоговых и таможенных льгот для проектов ССЗ</t>
  </si>
  <si>
    <t>Разработка Дорожной карты введения электронного правительства, которая реализовывается на краткосрочный, среднесрочный и долгосрочные периоды</t>
  </si>
  <si>
    <t xml:space="preserve">Проведение серии семинаров / круглых столов на высоком уровне и политический диалог по следующим вопросам:
(i) продлить период образования путем пропаганды повышения возраста вступления в первый брак, для трудоустройства молодежи, особенно девочек;                                     
(ii) улучшить понимание заинтересованными сторонами взаимосвязей динамики населения и экономического роста; 
(iii) необходимость разработки национальной политики и планов на основе надежных и основанных на фактических данных;         
(iv) равное обращение с мигрантами в отношении занятости, заработной платы, социальных льгот, включая медицинское обслуживание и доступ к услугам </t>
  </si>
  <si>
    <t>Разработка механизма трудоустройства и переподготовки пожилых людей.</t>
  </si>
  <si>
    <t xml:space="preserve"> Укрепление  потенциала и возможностей Центров по выявлению  и развитию талантов во всех городах и регионах республики</t>
  </si>
  <si>
    <t>Разработка, утверждение и внедрение Национальной квалификационной рамки в профессиональном образовании</t>
  </si>
  <si>
    <t xml:space="preserve"> Подготовка методических основ развития специального предметного обучения учащихся 10-11 классов с расширением возможностей профессионального обучения, направленного на развитие способностей и компетенций учащихся</t>
  </si>
  <si>
    <t>Проведение оценки рыночного спроса на профессиональное образование для представления в Министерство образования, Министерство труда, миграции и занятости, институты и университеты (каждые три года)</t>
  </si>
  <si>
    <t xml:space="preserve"> Включение вопросов по  интеллектуальной собственности в Положения о деятельности региональных бизнес - инкубаторов и технопарков</t>
  </si>
  <si>
    <t>Создание соответствующей инфраструктуры (лабораторий) по ветеринарно-санитарному и фитосанитарному контролю</t>
  </si>
  <si>
    <t xml:space="preserve">Разработка, адаптация, пересмотр национальных стандартов и клинические протоколы по профилактике, диагностике и лечению инфекционных заболеваний </t>
  </si>
  <si>
    <t>Проведение мониторинга и оценки состояния репродуктивного здоровья на уровне ПМСП</t>
  </si>
  <si>
    <t xml:space="preserve">Разработка  "Дорожной  карты мониторинга" финансовых потоков в сектор здравоохранения; </t>
  </si>
  <si>
    <t xml:space="preserve">Разработка Дорожной карты по оптимизации деятельности  центров  социального обслуживания, оказывающих социальные услуги по форме государственного социального заказа </t>
  </si>
  <si>
    <t>Разработка и внедрение Корпоративной автоматизированной информационной системы «КАИС-пенсия»</t>
  </si>
  <si>
    <t>Формирование у общества позитивного и недискриминационного отношения к людям с инвалидностью</t>
  </si>
  <si>
    <t xml:space="preserve">Разработка проектов по поддержке молодежных образовательных проектов обеспечению доступа к различным формам дополнительного и неформального образования молодежи с ограниченными возможностями здоровья, расширение возможностей инклюзивного образования
</t>
  </si>
  <si>
    <t>Разработка мер по  укреплению  института молодой семьи</t>
  </si>
  <si>
    <t xml:space="preserve">Комплекс мероприятий по достойной подготовки к Олимпийским играм </t>
  </si>
  <si>
    <t>Разработка Положения по введению систем добровольной сертификации объектов туристской индустрии по системе «Tourist Friendly» («дружелюбно к туристам»)сертификация по системе «tourist-friendly» («дружелюбно к туристам») -соответствие объектов туристского показа и инфраструктуры санитарным нормам, требованиям о постоянном наличии горячей воды, резервных систем электроснабжения, систем видеонаблюдения, персонала, владеющего иностранными языками, различных платежных систем</t>
  </si>
  <si>
    <t>Разработка плана повышения квалификации сотрудников правоохранительных органов, работающих с туристами</t>
  </si>
  <si>
    <t>Разработка дорожной карты по обеспечению конкурентоспособности национальных ремесленных изделий, их продвижение на внутреннем и внешнем рынках</t>
  </si>
  <si>
    <t xml:space="preserve">Разработка Национальной стратегии по обращению с твердыми коммунальными отходами и вторичными материальными ресурсами на период до 2030 года </t>
  </si>
  <si>
    <t>Совершенствование нормативных требований по усилению координации действий в системе поисково-спасательных служб</t>
  </si>
  <si>
    <t>Продвижение системы прозрачности и подотчетности органов государственной власти, поддержки общественного мониторинга исполнения принятых обязательств по перераспределению социальных услуг и их качества</t>
  </si>
  <si>
    <t>Разработка Пакета действий по укреплению процесса гендерного обучения и повышения гендерной компетенции в органах государственной службы на всех уровнях</t>
  </si>
  <si>
    <t>Разработка Программы курсов по правовому просвещению и информированности детей и их родителей о своих правах</t>
  </si>
  <si>
    <t>Разработка критериев оценки эффективности реализации структурных и институциональных реформ в системе местного управления</t>
  </si>
  <si>
    <t>Разработка на региональных уровнях стимулов и поощрений, как стимулирующие факторы при проведении диверсификации сельскохозяйственных культур</t>
  </si>
  <si>
    <t>Создание единой информационной системы оповещения сельхозпроизводителей о прогнозах гидрометеорологических условий</t>
  </si>
  <si>
    <t>Строительство международной автодороги Душанбе- Кулма на участке Калаихумб-Ванч и Рушан</t>
  </si>
  <si>
    <t xml:space="preserve">1Покупка оборудования и техники для строительства дорог </t>
  </si>
  <si>
    <t xml:space="preserve">Реконструкция автодороги Темурмалик-Кангурт </t>
  </si>
  <si>
    <t>Совершенствование существующей процедуры регистрации корпоративных ценных бумаг для предприятий реального сектора, особенно малых и средних предприятий инновационно-экспортного процесса</t>
  </si>
  <si>
    <t xml:space="preserve">Разработка программного обеспечения для фондовых бирж по торговле финансовыми активами для населения с   использованием цифровых и дистанционных технологий  </t>
  </si>
  <si>
    <t>Разработка технических инструкций, стандартов и правил внешнеэкономической деятельности</t>
  </si>
  <si>
    <t>Подготовка обзора статистической отчетности на уровне местных исполнительных органов государственной власти и самоуправления</t>
  </si>
  <si>
    <t>Совершенствование НПА по улучшению механизмов реализации судебных актов на практике</t>
  </si>
  <si>
    <t xml:space="preserve"> Материально-техническое обеспечение государственных органов для своевременной профилактики и предотвращения насилия</t>
  </si>
  <si>
    <t>Совершенствование системы оздоровления субъектов предпринимательства за счет привлечения государственных и частных инвестиционных фондов (Фонд поддержки предпринимательства)</t>
  </si>
  <si>
    <t>Создание Фонда финансирования проектов ПРМ</t>
  </si>
  <si>
    <t>Разработка и внедрение не менее 10 пилотных государственных услуг на электронной платформе</t>
  </si>
  <si>
    <t xml:space="preserve"> Создание интерактивных платформ по вовлечению учащихся, родителей, потенциальных работодателей  в  систему управления образовательными учреждениями </t>
  </si>
  <si>
    <t xml:space="preserve"> Реализация комплекса мероприятий по усилению технического направления «Технологии» путем предоставления практических производственных навыков</t>
  </si>
  <si>
    <t xml:space="preserve"> Разработка Положения о создании консорциумов, включающих несколько университетов, исследовательских организаций и крупных предприятий, для решения конкретных вопросов отраслевого развития, в том числе в условиях быстрой индустриализации страны</t>
  </si>
  <si>
    <t>Разработка информационных материалов по практике гигиены и санитарии среди населения по профилактике заболеваний и нарушению питания</t>
  </si>
  <si>
    <t>Разработка дорожной карты по внедрению цифровых технологий для идентификации личности и оказания услуг пенсионерам, получателям пособий и социальных услуг</t>
  </si>
  <si>
    <t>Внедрение моделей по актуарным расчетам и разработке прогнозов устойчивости пенсионной  системы</t>
  </si>
  <si>
    <t>Подготовка нормативно- правовой и методической базы по внедрению пособий для ухаживающих за членами семьи с инвалидностью</t>
  </si>
  <si>
    <t>Подготовка и реализация  Государственной программы развития авторского права в Республике Таджикистан на 2022-2027 годы</t>
  </si>
  <si>
    <t xml:space="preserve"> Разработка региональных пакетов гарантий по поддержки талантливой молодежи, в том числе, развития системы социальных гарантий (жилье, грантовая поддержка молодых специалистов и студентов)</t>
  </si>
  <si>
    <t>Подготовка и повышение квалифицикации тренеров, судей, спортивных специалистов, в том числе профессорско-преподавательского состава Института физкультуры</t>
  </si>
  <si>
    <t>Разработка стандартов, устанавливающих обязательные квалификационные требования к работникам туристской отрасли, непосредственно оказывающим туристские услуги (гиды, инструкторы-проводники, работники субъектов туристской деятельности, организаций общественного питания, транспорта и др.)</t>
  </si>
  <si>
    <t>Разработка плана поддержки организации 1-2-дневных групповых, семейных и индивидуальных полетов</t>
  </si>
  <si>
    <t>Обновление  национального определяемого вклада (NDC) в достижение глобальной цели Рамочной Конвенции ООН об изменении климата (РКИК ООН) со стороны Республики Таджикистан</t>
  </si>
  <si>
    <t>Подготовка национальных докладов по диагностике роста и инклюзивности развития (один раз в три года)</t>
  </si>
  <si>
    <t xml:space="preserve">Разработка  и реализация Программы  бесплатной правовой помощи женщинам , включая сельских </t>
  </si>
  <si>
    <t>Совершенствование механизма широкого информирования населения о возможностях получения социальной, психологической и иных видах помощи
несовершеннолетним – жертвам жестокого обращения и насилия</t>
  </si>
  <si>
    <t>Разработка и утверждение модели конкурентного развития регионов</t>
  </si>
  <si>
    <t>Реконструкция автодорог Душанбе-Турсунзода граница Узбекистан, участки монумент Авиценны до Западных ворот Душанбе (ЦАРЭС, коридор 3)</t>
  </si>
  <si>
    <t>Разработка и принятие  Государственной программы повышения финансовой грамотности населения и  Национальный Стратегия финансовый инклюзивности РТ на период 2021-2025</t>
  </si>
  <si>
    <t xml:space="preserve">Создание специальных торговых площадок на двух фондовых биржах для финансовой поддержки и развития инновационных форм предпринимательства и малого и среднего бизнеса, включая стартапы </t>
  </si>
  <si>
    <t>Организация работ по объединению отдельных баз данных государственных органов в единую национальную электронную базу данных</t>
  </si>
  <si>
    <t xml:space="preserve">Введение досудебных инструментов разрешения споров – институты  «посредничества» и медиации»  </t>
  </si>
  <si>
    <t>Разработка и внедрение механизма восстановления предприятий в состоянии банкротства, позволяющего кредиторам обращаться в суд в случае банкротства, и установление правовой защиты для кредиторов, финансирующих такие предприятия</t>
  </si>
  <si>
    <t>Разработка НПА по распределению ответственности за цифровые преобразование между различными ведомствами для осуществления контроля, мониторинга и отчетности на межведомственном уровне</t>
  </si>
  <si>
    <t>Преобразование общеобразовательных библиотек в современные центры самостоятельного обучения учащихся, расширение их полезной сферы материально-техническим оснащением и интеграция в единую информационную систему, создание электронных библиотек</t>
  </si>
  <si>
    <t xml:space="preserve"> Утверждение «дорожной карты» по превращению страны в региональный хаб по привлечению иностранных студентов</t>
  </si>
  <si>
    <t xml:space="preserve">Разработка  и реализация региональных целевых программ сохранения объектов культурного наследия, предусматривающих в том числе инвентаризацию, мониторинг состояния, реставрацию объектов культурного наследия </t>
  </si>
  <si>
    <t xml:space="preserve">Организация ежегодных национальных образовательных форумов  молодежи по разработке новых технологий  (в течении июля - августа, поочередно в областных центрах страны) </t>
  </si>
  <si>
    <t>Разработка региональных  "дорожных карт" по развитию туризма</t>
  </si>
  <si>
    <t>Формирование на уровне уполномоченных ключевых министерств и ведомств информационной базы об изменении климата и управлении рисками стихийных бедствий</t>
  </si>
  <si>
    <t>Проведение образовательных компаний по повышению правовой культуры и социальной вовлеченности женщин в каждом городе и районе республики</t>
  </si>
  <si>
    <t>Разработка и   принятие целевой программы индустрии детских товаров</t>
  </si>
  <si>
    <t xml:space="preserve">Разработка механизмов подготовки проектов в области местной инфраструктуры и привлечения финансирования, включая ГЧП </t>
  </si>
  <si>
    <t>Разработка мер по улучшению структуры животноводства</t>
  </si>
  <si>
    <t>Подготовка на всех уровнях плана действий по адаптации к изменению климата в сельскохозяйственном секторе с учетом различных агроэкологических условиях Таджикистана</t>
  </si>
  <si>
    <t>Реконструкция международных и республиканских дорог участка Кизилкала-Бохтар</t>
  </si>
  <si>
    <t>Реконструкция автодороги Кангурт-Балджуван</t>
  </si>
  <si>
    <t>Разработка «Государственной экологической программы Республики Таджикистан на период 2021-2030 гг.»</t>
  </si>
  <si>
    <t>Разработка пакета мер по вовлечению гражданского общества в  мониторинг программ развития  занятости, образования, здравоохранения и социальной защиты   с акцентом на  обеспечение гендерного равенства</t>
  </si>
  <si>
    <t xml:space="preserve">Подготовка планов управления пастбищами и обеспечения перевода их в использование </t>
  </si>
  <si>
    <t>Реконструкция автодороги Кизилкала-Айвадж и Афганистан</t>
  </si>
  <si>
    <t xml:space="preserve">Реконструкция автодороги Балджуван-Ховалинг </t>
  </si>
  <si>
    <t>Поэтапное создание Комплексной системы гарантирования финансовых вложений населения, включая разработку механизма государственной поддержки (back-stop financing) для обеспечения макроуровневых гарантий банковских депозитов, купли-продажи корпоративных ценных бумаг и страховых полисов</t>
  </si>
  <si>
    <t xml:space="preserve">Создание на фондовых биржах специализированной площадки по проведению валютных своп-операций для хеджирования и снижения валютных рисков за счет использования производных финансовых инструментов (деривативов, опционов и фьючерсных операций и т.д.) </t>
  </si>
  <si>
    <t>Создание отдельной структуры (Комитета или Агентства) по развитию и реформе при Президенте РТ, которая отвечает за планирование национального развития, реформы, мониторинг реализации стратегий и программ, координацию внешней помощи</t>
  </si>
  <si>
    <t>Создание онлайн платформ и телефона горячей линии для получения гражданами консультаций относительно правил и процедур обращения в суд</t>
  </si>
  <si>
    <t>Разработка  реестра обязательств кредиторов инвесторов, финансирующих предприятия-банкроты</t>
  </si>
  <si>
    <t>Разработка и принятие программы для организации электронного документооборота во всех госучреждениях Республики Таджикистан</t>
  </si>
  <si>
    <t>Включение  мер по повышению  культуры населения в программную деятельность Комитета по делам женщин и семьи, Комитета  по делам молодежи и спорта, Государственного комитета по телевидению и радиовещанию</t>
  </si>
  <si>
    <t>Разработка Положения о порядке  проведения мониторинга за обеспечением надлежащего санитарного и экологического состояния туристических объектов, маршрутов, сохранности памятников и других историко-культурных объектов</t>
  </si>
  <si>
    <t>Внедрение принципов  Оценки Экологического Стандарта (ОЭС) и вопросов управления рисками стихийных бедствий (УРСБ)  при разработке стратегических отраслевых и региональных программ</t>
  </si>
  <si>
    <t>Оценка возможности пилотированию методологии и руководства «Внедрение гендерного бюджетирования  в Среднесрочную Программу Государственных Расходов РТ и ежегодного государственного бюджета РТ» на уровне целевого района и министерства</t>
  </si>
  <si>
    <t>Разработка нормативных правовых актов по созданию сети гарантийных фондов кредитов для эффективного распределения кредитных рисков</t>
  </si>
  <si>
    <t>Создание специальных площадок на фондовых биржах для торговли национальными товарами и несырьевыми товарами (хлопок, цемент, золото и т. д.) для защиты и снижения рисков за счет использования современных финансовых инструментов (форварды, опционы, фьючерсы и т. д.)</t>
  </si>
  <si>
    <t>Разработка методологии разработки стратегических документов национального уровня (концепций, стратегий, программ)</t>
  </si>
  <si>
    <t>Оснащение залов судебных заседаний оборудованием для видеоконференцсвязи и записи голоса</t>
  </si>
  <si>
    <t>Создание системы немедленной несостоятельности малых и средних предприятий для реализации механизмов стабильной и недорогой реконструкции кредитов или банкротства таких предприятий</t>
  </si>
  <si>
    <t>Проведение независимого аудита НПА, связанных с ИКТ и цифровой трансформацией</t>
  </si>
  <si>
    <t>Разработка электронного реестра туристических объектов</t>
  </si>
  <si>
    <t>Разработка и продвижение программ подготовки и переподготовки женщин, возвращающихся на рынок труда после длительного перерыва</t>
  </si>
  <si>
    <t>Строительство автодороги Таджикистан-Пакистан через Афганистан</t>
  </si>
  <si>
    <t>Восстановление автодороги Кургантюбе-Дангара-Куляб</t>
  </si>
  <si>
    <t>Разработка и внедрение Порядка разработки и оценки инвестиционных проектов в соответствии с требованиями международных стандартов</t>
  </si>
  <si>
    <t>Улучшение нормативной базы для мониторинга и оценки реализации национальных, отраслевых и региональных стратегий и программ</t>
  </si>
  <si>
    <t>Внедрение международных стандартов справедливого судебного разбирательства в судебной системе</t>
  </si>
  <si>
    <t>Ежегодное составление программы организации международных и местных мероприятий, а также определение даты проведения мероприятий с учетом сезонных факторов</t>
  </si>
  <si>
    <t xml:space="preserve">Разработка активной коммуникационной стратегии государства по продвижению гендерного равенства, преодолению гендерных стереотипов о роли женщин и мужчин в обществе и семье, изменению общественного восприятия и форм поведения, оправдывающих насилие в отношении женщин и девочек, ранние и родственные браки </t>
  </si>
  <si>
    <t>Реконструкция автодороги Колхозобод-Кабодиян-Шахритус-Айвадж-Мазори Шариф (гр. Афганистан)</t>
  </si>
  <si>
    <t>Реконструкция автодороги участок Бекабад-Худжанд</t>
  </si>
  <si>
    <t>Расширение безналичных расчетов в рамках «Стратегии развития платежной системы Республики Таджикистан на 2015-2025 годы» и Концепции цифровой экономики</t>
  </si>
  <si>
    <t>Организация обучающих мероприятий по национализации и мониторингу ЦУР</t>
  </si>
  <si>
    <t>Разработка интерактивного онлайн-фреймворка для мониторинга реализации ЦУР</t>
  </si>
  <si>
    <t>Разработка руководства по минимальным стандартам предоставляемых услуг в области профилактики насилия и помощи жертвам насилия</t>
  </si>
  <si>
    <t xml:space="preserve">Реконструкция автодороги Восе-Ховалинг-Сайрон-Карамык в рамках проекта Развития коридоров 3 и 5 ЦАРЭС </t>
  </si>
  <si>
    <t xml:space="preserve">Восстановление автодороги Гулистон-Куляб (Реконструкция автодороги Гулистон-Куляб); Содержание моста на реке Гунд в г. Хороге (участок сельхозтехника); восстановление часть  дороги на участке Борсем и часть дороги от участки Барсем до Мургабского района методам засыпки грунта   </t>
  </si>
  <si>
    <t xml:space="preserve">Восстановление 4 мостов в г. Куляб </t>
  </si>
  <si>
    <t>Создание платформы мониторинга финансирования ЦУР</t>
  </si>
  <si>
    <t>Укрепление  материально-технической базы  служб по оказанию помощи жертвам насилия</t>
  </si>
  <si>
    <t>Строительство автомобильной дороги Куляб-Калаихумб, участка Куляб-Шуробод</t>
  </si>
  <si>
    <t xml:space="preserve">Строительство автомобильной дороги Куляб-Калаихумб, участка Шкев-Калаихумб   </t>
  </si>
  <si>
    <t>Реконструкция автодороги Балджуван-Сарихосор-Гулдара</t>
  </si>
  <si>
    <t>Ремонт мостов в г. Вахдат</t>
  </si>
  <si>
    <t>Строительство кольцевой автодороги г. Душанбе (южный вариант)</t>
  </si>
  <si>
    <t xml:space="preserve">Восстановление моста Сартало в р. Ляхш </t>
  </si>
  <si>
    <t>Строительство обходной дороги в поселке Гарм р. Рашт</t>
  </si>
  <si>
    <t>Реконструкция автодороги Рушон-Багид-Савноб</t>
  </si>
  <si>
    <t xml:space="preserve">Строительство железнодорожного моста на реке Кофарниган в г. Вахдат </t>
  </si>
  <si>
    <t xml:space="preserve">Создание троллейбусного парка , тяговой сети и подстанции в г. Куляб, Бохтар, Вахдат, Турсунзаде, Гиссар, поселок Сомони и г. Сарбанд </t>
  </si>
  <si>
    <t xml:space="preserve">Проектирование, запуск и монтаж систем вентиляции, освещения,  безопасности и управления в тоннеле Истиклол  </t>
  </si>
  <si>
    <t>Модернизация авиационного оборудования</t>
  </si>
  <si>
    <t>Изучение опыта других стран в создании крупного регулятора финансового сектора</t>
  </si>
  <si>
    <t xml:space="preserve">Совершенствование структуры активов коммерческих банков в направлении роста доли кредитных вложений в реальный сектор экономики </t>
  </si>
  <si>
    <t>Внедрение в финансовых и нефинансовых предприятиях комплексной системы управления рисками, согласно международным требованиям ISO 9001-2000</t>
  </si>
  <si>
    <t xml:space="preserve">Разработка Государственной программы  развития экспорта РТ на 2021- 2025 годы </t>
  </si>
  <si>
    <t>Разработка механизмов системы непрерывного профессионального обучения специалистов в сфере внешней торговли на базе ИКТ</t>
  </si>
  <si>
    <t>Проведение функциональных обзоров государственных органов с целью их оптимизации на всех уровнях управления</t>
  </si>
  <si>
    <t>Разработка и принятие стратегии кадровой политики</t>
  </si>
  <si>
    <t>Разработка и утверждение стандартов государственных услуг на местном уровне</t>
  </si>
  <si>
    <t>Разработка Комплексной программы предотвращения коррупции</t>
  </si>
  <si>
    <t>Разработка новой методологии государственного финансового планирования.</t>
  </si>
  <si>
    <t>Обобщение пилотных проектов  программного бюджетирования, подготовка Плана повсеместного внедрения на всех уровнях</t>
  </si>
  <si>
    <t>Всестороннее внедрение современных информационных технологий и создание основ цифровой экономики в финансовых операциях</t>
  </si>
  <si>
    <t>Разработка дорожной карты по обеспечению прозрачности деятельности госорганов, в том числе эффективности государственных расходов</t>
  </si>
  <si>
    <t xml:space="preserve">Создание платформы для обсуждения разрабатываемых законопроектов с широким привлечением населения и всех заинтересованных сторон к процессу нормотворчества </t>
  </si>
  <si>
    <t xml:space="preserve">Создание единого электронного портала в Министерстве Юстиции РТ для размещения отраслевых законодательных и подзаконных актов </t>
  </si>
  <si>
    <t>Разработка и принятие Стратегии развития судебной системы Республики Таджикистан на 2021-2030 годы, которая обеспечивает качественно новый уровень деятельности, гарантирует надежную защиту прав и свобод граждан, оперативность и справедливость судебных решений</t>
  </si>
  <si>
    <t xml:space="preserve">Создание бюро по оказанию юридической помощи населению во всех городах и районах страны  </t>
  </si>
  <si>
    <t xml:space="preserve">Закрепление на законодательном уровне критериев снижения брачного возраста </t>
  </si>
  <si>
    <t>Разработка дорожной карты относительно получения Уполномоченным по правам человека в Республике Таджикистан статуса «А» согласно Парижским принципам</t>
  </si>
  <si>
    <t>Упрощение налоговой системы страны</t>
  </si>
  <si>
    <t xml:space="preserve">Разработка комплекса мер по стимулированию частного сектора для создания средних и крупных предприятий </t>
  </si>
  <si>
    <t>Совершенствование системы предоставления государственных услуг частному сектору путем внедрения современных ИКТ</t>
  </si>
  <si>
    <t>Формирование современных бизнес-площадок/технопарков и проведение тренингов и курсов повышения квалификации для начинающих предпринимателей</t>
  </si>
  <si>
    <t xml:space="preserve">Разработка программы развития ГЧП </t>
  </si>
  <si>
    <t>Усовершенствование системы корпоративного управления на государственных предприятиях;</t>
  </si>
  <si>
    <t>Дальнейшее развитие интернет ресурсов страны в сфере ГЧП (в частности www.ppp.tj) и предоставления доступа к необходимой информации всем заинтересованным лицам</t>
  </si>
  <si>
    <t>Оценка текущего состояния цифровой трансформации и разработки ряда мер по укреплению её нормативно-правовой базы</t>
  </si>
  <si>
    <t>Создание учебных центров подготовки высококвалифицированных кадров и управленческого состава для ведения цифровых проектов;</t>
  </si>
  <si>
    <t>Запуск информационно-просветительского сопровождения и позиционирование цифровой трансформации как внутри страны, так и на международном уровне</t>
  </si>
  <si>
    <t>Модернизация магистральных оптических каналов связи с пропускной способностью не менее 10 Гбит/сек для каждого районного центра</t>
  </si>
  <si>
    <t xml:space="preserve">Обучение отраслевых специалистов по обработке данных переписи населения и жилого фонда      </t>
  </si>
  <si>
    <t>Создание полностью оборудованного учебного центра (аппаратное и программное обеспечение) и провести соответствующее обучение по использованию статистических пакетов для ИЭД НАНТ</t>
  </si>
  <si>
    <t xml:space="preserve"> Разработка Национальной Концепции Демографической политики на 2021-2030 гг.</t>
  </si>
  <si>
    <t>Совершенствование, разработка и утверждение нормативных правовых актов по формированию рынка труда</t>
  </si>
  <si>
    <t>Расширение Пакета льгот (налоговые льготы, доступ к государственным инвестициям) для стимулирования продуктивной занятости</t>
  </si>
  <si>
    <t>Усиление потенциала групп по мониторингу детского труда при Комиссии по правам ребенка исполнительной власти</t>
  </si>
  <si>
    <t>Разработка и принятие Концепции / Стратегического Плана развития системы профессионального образования в Республике Таджикистан.</t>
  </si>
  <si>
    <t>Разработка Национальной Стратегии Трудовой миграции до 2030</t>
  </si>
  <si>
    <t>Картирование потребностей по строительству и реконструкции образовательных учреждений  на всех уровнях образования</t>
  </si>
  <si>
    <t xml:space="preserve">Развитие нормативно - правовой базы регулирования деятельности образовательных учреждений, в том числе в направлении повышения инклюзивности и непрерывности, стимулирование притока инвестиций </t>
  </si>
  <si>
    <t xml:space="preserve"> Регулярное совершенствование системы государственных образовательных стандартов, учебных программ и материалов  с целью обеспечения их соответствия потребностям современной экономики</t>
  </si>
  <si>
    <t>Нормативное закрепление стандартов профессиональной деятельности для педагогов и руководителей, ориентированных на новые образовательные результаты</t>
  </si>
  <si>
    <t>Развитие нормативно – правовой  и институциональной базы по оценке качества образования</t>
  </si>
  <si>
    <t xml:space="preserve">Разработка   и принятие "дорожной  карты" по повышению прозрачности  и мониторинга финансовых потоков в сектор  образования и их результативности </t>
  </si>
  <si>
    <t>Разработка и реализация комплекса мер по сбору  достоверных и качественных данных по уровням образования с учетом индикаторов ЦУР, интегрированных в общую официальную статистику</t>
  </si>
  <si>
    <t xml:space="preserve"> Разработка  и принятие комплекса действий по  среднесрочной оценки  нужд и потребностей экономики  в подготовке специалистов на основе долгосрочного сценария страны</t>
  </si>
  <si>
    <t>Рассмотрение, доработка и согласование с соответствующими министерствами и ведомствами нормативных правовых актов, регулирующих деятельность всех видов альтернативных форм и программ дошкольного образования</t>
  </si>
  <si>
    <t>Разработка цифровых платформ для учащихся, учителей, методистов и сотрудников Института повышения квалификации в начальном образовании, разработка и использование инструментов оценки грамотности и математики для 2-4 классов на таджикском и русском языках</t>
  </si>
  <si>
    <t>Разработка и реализация Стратегического  Плана развития профессионально – технического  обучения и образования на 2021-2025 гг.</t>
  </si>
  <si>
    <t>Пересмотр существующей нормативно-правовой базы, внедрение новых норм и правил для организации учебного процесса в вузах республики на основе модульной системы</t>
  </si>
  <si>
    <t xml:space="preserve">Разработка "дорожной карты" по укреплению научно - исследовательской базы ведущих вузов страны </t>
  </si>
  <si>
    <t>Формирование системы участия научно – исследовательских учреждений в разработке отраслевых и региональных программ развития в части обоснование перспектив</t>
  </si>
  <si>
    <t>Разработка механизма системы непрерывного профессионального обучения специалистов системы здравоохранения</t>
  </si>
  <si>
    <t>Совершенствование нормативно правовой и организационной базы по поддержке оказания медицинских услуг, включая налоговые механизмы, обеспечение их доступа к инфраструктуре</t>
  </si>
  <si>
    <t xml:space="preserve">Разработка среднесрочного плана строительства, реконструкции и расширения инфраструктуры в секторе здравоохранения в рамках проектов ГЧП (государственно-частного партнерства)                                                                             </t>
  </si>
  <si>
    <t>Разработка Государственной программы развития фармацевтической промышленности РТ на период 2021-2025 гг.</t>
  </si>
  <si>
    <t xml:space="preserve">Разработка подзаконных актов закона Республики Таджикистан «Об обеспечении населения обогащенными пищевыми продуктами», включения железосодержащих добавок, фолиевой кислоты и витамина В 12 и цинк  </t>
  </si>
  <si>
    <t>Разработка комплексного плана по профилактике инфекционных заболеваний (ВИЧ/СПИД, туберкулез и вирусный гепатит, новый вирус COVID -19)</t>
  </si>
  <si>
    <t>Разработка нормативно-правовых документов по проведению обязательного  медицинского осмотра  с особым акцентом на группу лиц старше 50 лет</t>
  </si>
  <si>
    <t>Строительство объектов ПМСП на базе поддержки развития механизма государственно-частного партнерства</t>
  </si>
  <si>
    <t>Разработка обучающего и информационного материала  по внедрению «Национальной коммуникационной программы первых 1000 дней жизни ребенка» на уровне ПМСП и общин</t>
  </si>
  <si>
    <t xml:space="preserve">Разработка пакета документов для обеспечения полноценного функционирования перинатальных центров </t>
  </si>
  <si>
    <t xml:space="preserve">Разработка "Дорожной карты" по рынку медицинских страховых услуг </t>
  </si>
  <si>
    <t xml:space="preserve">Разработка проектов нормативных правовых актов, предусматривающие  соответствующие изменения и дополнения в действующие нормативные правовые акты, регламентирующие  систему социальной защиты, в том числе относительно развития ГЧП </t>
  </si>
  <si>
    <t>Разработка  форм отчетности  в рамках подготовки к переходу на программное бюджетирование системы социальной защиты</t>
  </si>
  <si>
    <t xml:space="preserve">Внесение изменений в нормативно - правовые акты по  обеспечению роста охвата и развитию процеса предоставления пособий по беременности и родам, по уходу за ребенком </t>
  </si>
  <si>
    <t xml:space="preserve"> Разработка  и принятие  региональных целевых программ, объединяющих систему  социального стимулирования, содействии занятости, пенсионного обеспечения, непрерывного образования и социальной помощи (взаимная увязка  меры по увеличению доступности образования, занятости, здравоохранения и социальной защиты  для беднейших слоев населения)</t>
  </si>
  <si>
    <t>Разработка и внедрение Стандартов для раннего выявления и профилактики новых случаев детской инвалидности и врожденных пороков развития</t>
  </si>
  <si>
    <t>Подготовка пакета изменений и дополнений в нормативные правовые акты  по созданию системных условий для дальнейшей модернизации системы культуры</t>
  </si>
  <si>
    <t>Применение квалификационных требований к работникам системы культуры, их переобучение, повышение квалификации;</t>
  </si>
  <si>
    <t xml:space="preserve">Комплекс мер по развитию  механизмов государственно - частного партнерства  в системе культуры страны </t>
  </si>
  <si>
    <t>Разработка дорожной карты по внедрению цифровых технологий  в систему культуры страны</t>
  </si>
  <si>
    <t>Проведение республиканских смотров-конкурсов по исполнителям - на народных музыкальных инструментах,  национального танца, шашмакома и фалак (раз в два года)</t>
  </si>
  <si>
    <t>Разработка и реализация  программ  участия отечественных театральных постановок и  кинопродукции на международных фестивалях</t>
  </si>
  <si>
    <t xml:space="preserve">Разработка "дорожной карты" по созданию, апробации и внедрнию современных   модулей  и интерактивных форм обучения ( в том числе  проектного обучения)  в системе начального, среднего и  высшего профессионального технологического образования </t>
  </si>
  <si>
    <t>Совершенствованиек квалификационных стандартов профессий с учетом изменений, происходящих на рабочих местах, с вовлечением заинтересованных структур (бизнес - ассоциаций, консалтинговых и исследовательских организаций)</t>
  </si>
  <si>
    <t>Разработка механизмов привлечения неправительственных, правозащитных, женских и молодежных организаций к участию в политике репродуктивного здоровья и в законодательных и программных процессах</t>
  </si>
  <si>
    <t>Организация единого координационного центра помощи подросткам и молодым людям, попавших в кризисную ситуацию ( с подразделениями в областных центрах страны)</t>
  </si>
  <si>
    <t xml:space="preserve"> Укрепление потенциала  учебных центров по информационным технологиям в регионах страны </t>
  </si>
  <si>
    <t>Разработка  и утверждение в каждом городе и районе  программ по приоритетным направлениям молодежной политики</t>
  </si>
  <si>
    <t>Проведение комплекса действий по  стимулированию формирования региональных платформ для роста вовлеченности  молодежи в систему местного самоуправления, содействия в укреплении сетей молодежных центров на уровне городов, районов и джамоатов</t>
  </si>
  <si>
    <t>Разработка Положения  по предоставлению льгот при посещении подростками и молодёжью театров, музеев, выставок, фестивалей  и прочих мероприятий учреждений культуры и искусства</t>
  </si>
  <si>
    <t>Разработка нормативно- правовых актов, направленных на развитие физической культуры и спорта</t>
  </si>
  <si>
    <t>Проведение  анализа действующих нормативных правовых актов на предмет соответствия поставленным стратегическим целям и задачам в сфере туризма</t>
  </si>
  <si>
    <t>Разработка коммуникационного плана для информирования общественности о здоровье и безопасности туризма</t>
  </si>
  <si>
    <t>Разработка плана строительства новых и реконструкции существующих объектов жилищного и общественного питания, водоснабжения и канализации, транспорта и логистики, объектов культуры и спорта, туристических и выставочных объектов</t>
  </si>
  <si>
    <t>Разработка и реализация комплекса мероприятий по развитию многоязычных информационных сервисов по оказанию помощи туристам</t>
  </si>
  <si>
    <t>Разработка Кадастра туристических ресурсов Республики Таджикистан</t>
  </si>
  <si>
    <t>Разработка комплекса мер по реализации стратегии продвижения национальных туристических продуктов, в основном ориентированных на основные туристические рынки</t>
  </si>
  <si>
    <t>Разработка  молодежной программы "Путешествуем по Таджикистану"</t>
  </si>
  <si>
    <t xml:space="preserve">Разработка нового жилищного Кодекса Республики Таджикистан </t>
  </si>
  <si>
    <t xml:space="preserve">Строительство социальных объектов и  инженерно-коммуникационной инфраструктуры в зонах отчуждения земли под строительством жилья </t>
  </si>
  <si>
    <t>Принятие  Программы развития жилищно-коммунального хозяйства РТ на период 2021-2025</t>
  </si>
  <si>
    <t xml:space="preserve">Разработка тарифов, полностью покрывающих расходы предприятий услуг 
</t>
  </si>
  <si>
    <t>Усовершенствование генеральных планов городов и поселков по созданию зеленых зон</t>
  </si>
  <si>
    <t>Разработка программы обеспечения  населения РТ чистой и безопасной питьевой воде на период 2021-2030 годы</t>
  </si>
  <si>
    <t xml:space="preserve"> Принятие Экологического Кодекса Республики Таджикистан</t>
  </si>
  <si>
    <t xml:space="preserve"> Разработка системы мониторинга и оценки улучшений в области управления риском стихийных бедствий с учетом вопросов адаптации к изменению климата</t>
  </si>
  <si>
    <t xml:space="preserve">Разработка учебных программ для повышения квалификации сотрудников по вопросам адаптации к изменению климата и управлению риском стихийных бедствий.                                                                    </t>
  </si>
  <si>
    <t xml:space="preserve">Улучшение экосистемы и экосистемных услуг для сельских общин для адаптации к изменению климата </t>
  </si>
  <si>
    <t>Разработка нормативно правовых документов по усилению роли Национальной платформы в области координации мер по снижению риска, осуществляемых государственными структурами совместно с международным сообществом</t>
  </si>
  <si>
    <t xml:space="preserve"> Укрепление материально-технической базы КЧСиГО: строительство учебного корпуса КЧС и ГО и соответствующих вспомогательных зданий.</t>
  </si>
  <si>
    <t>Создание подразделений аварийно-спасательных групп КЧС и ГО в Душанбе, Худжанде, Курган-Тюбе, Кулябе, Хороге и Раштском регионе</t>
  </si>
  <si>
    <t>Модернизация существующей системы готовности и реагирования на всех уровнях, подверженных угрозе стихийных бедствий: введение в эксплуатации горячей линии комитета по ЧС "112"</t>
  </si>
  <si>
    <t>Разработка программы мер направленных на внедрение международно признанных стандартов и методологий в процесс составления данных, необходимых для подготовки показателей ЦУР, в том числе по неравенству</t>
  </si>
  <si>
    <t>Совершенствование нормативно–правовой базы по продвижению гендерного равенства</t>
  </si>
  <si>
    <t>Совершенствование  законодательной базы правовой защиты детства в соответствии с положениями Конвенции ООН о правах ребенка и другими международными договорами</t>
  </si>
  <si>
    <t>Разработка модулей по процессам формирования среднесрочных программ развития регионов на базе демографических прогнозов, преемственности общестрановых и отраслевых приоритетов</t>
  </si>
  <si>
    <t>Разработка пакета критериев оценки комфортности населенных пунктов</t>
  </si>
  <si>
    <t xml:space="preserve">Проведение оценки материально-технического состояния сельского хозяйства </t>
  </si>
  <si>
    <t xml:space="preserve">Разработка мер по повышению маркетинговых и профессиональных навыков сельхозпроизводителей </t>
  </si>
  <si>
    <t>Создание Национального водного совета при Правительстве Республики Таджикистан</t>
  </si>
  <si>
    <t>Продолжение строительства Рогунской ГЭС</t>
  </si>
  <si>
    <t>Реализация проекта переподключение энергетической системы Республики Таджикистан к энергетической системе Центральной Азии</t>
  </si>
  <si>
    <t>Реализация проекта «строительство электрических сетей Ромита»</t>
  </si>
  <si>
    <t>Реализация проекта оптового учета электрической энергии (установка современных интеллектуальных счетчиков электрической энергии на всех электростанциях и подстанциях);</t>
  </si>
  <si>
    <t>Реализация Программы финансового оздоровления ГУП "Барки Тоджик"</t>
  </si>
  <si>
    <t>Покупка локомотивов</t>
  </si>
  <si>
    <t>Разработка  Нового положения по  стандарту  материально- технической базы  и обеспеченности учреждений системы социального обслуживания населения с учетом внедрения новых механизмов и цифровых технологий</t>
  </si>
  <si>
    <t>Разработка положения о порядке мониторинга и оценки реализации структурных и институциональных реформ в системе социальной защиты</t>
  </si>
  <si>
    <t>Проведение мониторинговых оценок результативности курсов обучения и переобучения безработных, курсов центров образования взрослых</t>
  </si>
  <si>
    <t>Разработка комплекса мер по укреплению материально-технической и кадровой базы сети учреждений и служб, предоставляющих пожилым людям жизненно важные, социально ориентированные услуги (геронтологические центры, дома временного пребывания, мобильные социальные службы, больницы медико-социальной помощи, клубы для пожилых людей).</t>
  </si>
  <si>
    <t>Улучшение методов и механизмов определения инвалидности, соответствующие международным нормам и стандартам</t>
  </si>
  <si>
    <t>Обновление системы стандартов по нефинансовой поддержке уязвимых слоев населения(обеспечение жильем, медикаментами, транспортом, питанием)</t>
  </si>
  <si>
    <t>Внесение вопросов  межведомственной координации по нефинансовой поддержке уязвимых слоев населения в стратегии развития образования, здравоохранения, жилищного строительства</t>
  </si>
  <si>
    <t>Реализация комплекса мер по укреплению материально - технической, методической и кадровой обеспеченнности системы подготовки и повышения квалификации специалистов в сфере культуры, создание арт-инкубаторов</t>
  </si>
  <si>
    <t>Разработка Положения об оптимизации грантовых механизмов поддержки молодёжных творческих коллективов, молодых талантов</t>
  </si>
  <si>
    <t>Внедрение технологий, позволяющих совершать виртуальные посещения  государственных  музеев</t>
  </si>
  <si>
    <t>Организации проведения ежегодной недели театральных представлений</t>
  </si>
  <si>
    <t>Сотрудничество в ЮНЕСКО  по по включению культурного наследия нашей страны в соответствующие списки ЮНЕСКО,  в том числе в рамках межгосударственных совместных проектов по Шелковому пути</t>
  </si>
  <si>
    <t xml:space="preserve">Разработка и внедрение в систему профессионального образования интерактивных курсов обучения по организации и ведению профильного бизнеса (с отражением особенностей ведения бизнеса в отдельных отраслях), социального предпринимателства </t>
  </si>
  <si>
    <t xml:space="preserve">Укрепление  аналитического потенциала центров карьеры и поиска работы для подростков и молодежи при профессиональных учебных заведениях </t>
  </si>
  <si>
    <t>Включение  вопросов создания  системы пропаганды здорового образа жизни для молодежи, учитывающей особенности поведения и восприятия молодежью разных возрастов информации в Комплексный план по здоровому образу жизни  с акцентами на обеспечение безопасного материнства, профилактики заболеваний, передающихся половым путем и инфекционных болезней</t>
  </si>
  <si>
    <t>Разработка проектов/ программ в сфере реабилитации, социальной адаптации и профилактики асоциального поведения</t>
  </si>
  <si>
    <t xml:space="preserve">Разработка критериев по выделению приоритетов в поддержке использования IT-технологий и интернет-ресурсов в реализации молодежных проектов </t>
  </si>
  <si>
    <t>Внесение дополнений в НПА по внедрению в практику ежегодных публичных отчетов на региональном  уровне о реализации молодежной политики с возможностью их общественного обсуждения</t>
  </si>
  <si>
    <t xml:space="preserve"> Создание инструментов обеспечения регулярного привлечения широкого круга молодежи к разработке, координации и осуществлению программ и нормативных правовых актов, связанных с их жизнедеятельностью</t>
  </si>
  <si>
    <t>Разработка критериев поддержки участия подростков и молодёжи в реализации проектов экологических организаций, деятельности по реставрации исторических памятников</t>
  </si>
  <si>
    <t>Разработка проектов нормативных правовых актов, предусматривающие  соответствующие изменения и дополнения в действующие нормативные правовые акты, регламентирующие сферу туризма</t>
  </si>
  <si>
    <t>Реализация комплекса мер по повышению профессионализма СМИ и информированию населения о здоровье и безопасности путешествий</t>
  </si>
  <si>
    <t>Совместно с местными исполнительными органами разработка Плана организации дорожно-туристической инфраструктуры крупных городов, туристско-выставочных комплексов, туристско-рекреационных центров (подъездные пути, указатели и разметка, пешеходы, санитарно-гигиенические центры)</t>
  </si>
  <si>
    <t>Создание  инфраструктуры туризма, в том числе приведение к международным стандартам природно исторических объектов: “Чилучорчашма”, медресе “Ходжа-Машхад”, заповедники “Крепость Хулбук” и “Крепость Ямчун, а также строительство малых гостиниц, комнат по приёму гостей, торговых мест по продаже сувениров и другой привлекательной инфраструктуры для туристов вблизи туристических мест ГБАО и  Хатлонской области</t>
  </si>
  <si>
    <t>Разработка дорожной карты по использованию цифровых технологий в туристической системе страны</t>
  </si>
  <si>
    <t>Разработка комплекса мер межведомственного взаимодействия по реализации системы кластерных подходов в туризме</t>
  </si>
  <si>
    <t>Организация ежегодного мониторинга модернизации систем и механизмов продвижения туристических продуктов в Интернете, включая размещение информации через поисковый маркетинг, баннеры на специальных сайтах, мобильную рекламу, а также создание специальной онлайн-платформы, отражающей все туристические предложения Таджикистана</t>
  </si>
  <si>
    <t>Внесение предложений по внедрению туристско-экскурсионных мероприятий в образовательные программы общего  среднего и профессионального образования</t>
  </si>
  <si>
    <t xml:space="preserve">Разработка механизмов выдачи разрешительных документов для строительства жилья </t>
  </si>
  <si>
    <t xml:space="preserve">Разделение функции регулирования и оказания услуг в сфере жилищно-коммунального хозяйства </t>
  </si>
  <si>
    <t>Разработка механизмов финансирования предприятий жилищно-коммунальных услуг из государственного бюджета адекватно оказываемым услугам</t>
  </si>
  <si>
    <t>Создание зеленых зон в спальных районах городов, а также в новых жилых массивах</t>
  </si>
  <si>
    <t>Передача водохозяйственных сооружений, систем ПВС государственной собственности в пределах ограниченной территории физическим и юридическим лицам на основе ГЧП, договора, концессий, аренды или других форм партнёрства</t>
  </si>
  <si>
    <t>Создание региональных водохозяйственных компаний</t>
  </si>
  <si>
    <t>Разработка документа "Оценка Экологического Стандарта" (ОЭС).</t>
  </si>
  <si>
    <t>Разработка Государственной программы механизации сельского хозяйства РТ на период 2021-2025 гг.</t>
  </si>
  <si>
    <t>Разработка инновационных широкопрофильных технических модулей обучения дехкан/фермеров</t>
  </si>
  <si>
    <t>Разработка Программы развития мелиорации и ирригации Республики Таджикистан</t>
  </si>
  <si>
    <t>Принятие Национальной водной стратегии Республики Таджикистан на период до 2030 года</t>
  </si>
  <si>
    <t xml:space="preserve">Учреждение речных бассейновых организаций, их техническое оснащение и постоянное финансирование из государственного бюджета  </t>
  </si>
  <si>
    <t xml:space="preserve">Очищение существующих дренажно-коллекторных систем </t>
  </si>
  <si>
    <t>Реконструкция, восстановление сетей и объектов водоснабжения</t>
  </si>
  <si>
    <t>Строительство ГЭС Себзор</t>
  </si>
  <si>
    <t>Реализация регионального проекта по транспортировки электрической энергии из Центральной Азии в Южную Азию CASA-1000</t>
  </si>
  <si>
    <t>Реализация Программы поддержки сообществ</t>
  </si>
  <si>
    <t xml:space="preserve"> Реализация проекта внедрение биллинговой системы в городах Душанбе,  Пенджикент, Истаравшан, Исфара, Канибадам, Бустон, Дангара, Куляб и Бохтар</t>
  </si>
  <si>
    <t xml:space="preserve">Разработка и утверждение нормативно-правовой документации обеспечивающей эффективное функционирование Регулятора </t>
  </si>
  <si>
    <t>Создание логистических центров национального и международного значения, включая создание логистического информационного центра в Душанбе, связанного с городами и районами страны и региона</t>
  </si>
  <si>
    <t>Строительство сооружений придорожной инфраструктуры, способствующих улучшению транспортного обслуживания</t>
  </si>
  <si>
    <t xml:space="preserve">Создание единой информационной системы поддержки функций экономического регулирования в транспортном комплексе РТ                             </t>
  </si>
  <si>
    <t>Покупка грузовых вагонов</t>
  </si>
  <si>
    <t>Строительство второй взлетно-посадочной полосы в международном аэропорте г. Душанбе</t>
  </si>
  <si>
    <t>Укрепление потенциала и ресурсов Государственного унитарного предприятия Промышленно-экспортного банка Таджикистана «Саноатсодиротбанк»</t>
  </si>
  <si>
    <t>Совершенствование нормативных правовых актов для поощрения и / или привлечения финансовых консалтинговых компаний и инвестиционных отделов коммерческих банков к выпуску и регистрации корпоративных ценных бумаг (акций и облигаций) отечественных публичных компаний</t>
  </si>
  <si>
    <t xml:space="preserve">Совершенствование Закона "О внешнеторговой деятельности" и других НПА по поддержке  оказания и развития  экспортного потенциала включая таможенные процедуры </t>
  </si>
  <si>
    <t xml:space="preserve">Укрепление материально-технической базы лабораторий оценки качества ввозимых товаров по зеленым коридорам </t>
  </si>
  <si>
    <t>Внедрение  Программы "Надежный участник внешнеэкономической  деятельности"</t>
  </si>
  <si>
    <t>Разработка предложений по сокращению повторяющихся задач в сфере государственного управления, в частности по проверке хозяйствующих субъектов</t>
  </si>
  <si>
    <t>Разработка и реализация инновационных программ обучения и переподготовки государственных служащих в сфере государственного управления</t>
  </si>
  <si>
    <t>Создание центров обслуживания населения по принципу «единого окна»</t>
  </si>
  <si>
    <t>Внесение изменений и дополнений в нормативные правовые акты в области уголовного законодательства по усилению антикоррупционных мер</t>
  </si>
  <si>
    <t>Разработка механизма доступа к электронным базам данных по налоговым и неналоговым источникам.</t>
  </si>
  <si>
    <t>Разработка механизма регулирования деятельности основных распределителей бюджетных средств, а также пересмотреть их функции и полномочия</t>
  </si>
  <si>
    <t>Разработка и реализация поэтапного плана для покрытия Единого казначейского счета во всем государственном секторе</t>
  </si>
  <si>
    <t>Приведение стандартов независимого аудита страны в соответствие с международными стандартами аудита ISSAI</t>
  </si>
  <si>
    <t xml:space="preserve">Подготовка изменений и  дополнений в нормативные правовые акты по учету  гендерных аспектов, а также потребности лиц с ограниченными возможностями </t>
  </si>
  <si>
    <t>Разработка нормативных требований по обеспечению доступности и открытости всех отраслевых НПА на сайтах министерств и ведомств</t>
  </si>
  <si>
    <t>Формирование эффективной платформы развития диалога для обсуждения принятых законодательных актов и существующих проблем правоприменения</t>
  </si>
  <si>
    <t xml:space="preserve">Упрощение процедур подачи заявлений и жалоб, сокращение сроков их рассмотрения  </t>
  </si>
  <si>
    <t>Создание негосударственных центров бесплатной правовой помощи общественными объединениями</t>
  </si>
  <si>
    <t>Разработка Инструкции по координации деятельности министерств и ведомств в сфере профилактики насилия и помощи жертвам насилия</t>
  </si>
  <si>
    <t xml:space="preserve">Расширение круга полномочий Уполномоченного по правам человека в противодействии применению пыток, других форм насилия, в защите прав ребенка и лиц с инвалидностью </t>
  </si>
  <si>
    <t>Внедрение системы рейтинга инвестиционного и предпринимательского климата на национальном и региональном уровне;</t>
  </si>
  <si>
    <t>Внедрение инновационных технологий в информационную систему управления внешней помощи</t>
  </si>
  <si>
    <t>Разработка мер по формированию системы хеджирования</t>
  </si>
  <si>
    <t>Создание онлайн порталов по бизнес-образованию для повышения предпринимательской грамотности и развитие навыков по бизнес-планированию</t>
  </si>
  <si>
    <t>Разработка единого реестра проектов ГЧП</t>
  </si>
  <si>
    <t>Укрепление материально-технической базы ГУ  Центра реализации проектов ГЧП</t>
  </si>
  <si>
    <t>Организация форумов, круглых столов и ярмарок для привлечения и предложения проектов ГЧП и налаживания взаимоотношений с заинтересованными частными инвесторами</t>
  </si>
  <si>
    <t>Совершенствование государственной программы в области внедрения цифровых технологий во всех секторах экономики</t>
  </si>
  <si>
    <t>Применение передовых систем для подготовки квалифицированных кадров как в ВУЗах, так и в госучреждениях, и на предприятиях;</t>
  </si>
  <si>
    <t>Выполнение просветительных работ среди населения республики и привлечения потенциальных партнеров и инвесторов в процесс организации и широкого обсуждения Среднесрочной программы развития цифровой экономики Республики Таджикистан</t>
  </si>
  <si>
    <t>Создание дополнительного Дата центра в одном из восточных райцентров РТ минимум на 12 стоек</t>
  </si>
  <si>
    <t>Разработка / адаптация программного обеспечения для распространения данных</t>
  </si>
  <si>
    <t>Обеспечение Агентства по статистике оборудованием для сбора, обработки, анализа данных ПНЖФ 2020 года</t>
  </si>
  <si>
    <t>Обучение специалистов по использованию ГИС, статистического программного обеспечения и методик анализа данных</t>
  </si>
  <si>
    <t>Разработка программы содействия занятости, направленные на решение проблем женщин и молодежи, а также людей с ограниченными возможностями</t>
  </si>
  <si>
    <t>Создание системы устойчивого сотрудничества между профессиональным обучением и системой рынка труда</t>
  </si>
  <si>
    <t>Разработка и внедрение электронной информационной системы межведомственного сотрудничества в рамках национальной системы трудовой миграции за рубеж.</t>
  </si>
  <si>
    <t xml:space="preserve">Строительство и реконструкция образовательных учреждений  на всех уровнях образования на основе картирования </t>
  </si>
  <si>
    <t>Разработка  и принятие "дорожной карты" по  подведению  цифровых коммуникаций  и внедрению  цифровых технологий в  образовательные учреждения, в том числе на базе ГЧП</t>
  </si>
  <si>
    <t xml:space="preserve">Разработка и принятие Концепции инклюзивного образования </t>
  </si>
  <si>
    <t>Разработка комплекса мер по укреплению материально - технической  и кадровой базы  системы  подготовки и переподготовки педагогов с учетом освоения современных,  практико - ориентированных  методов обучения, цифровых технологий,  педагогической компетентности</t>
  </si>
  <si>
    <t>Разработка национальной Концепции оценки (разработка системы оценивания и оценки обучения. EGRA и EGMA, система выставления оценок)</t>
  </si>
  <si>
    <t>Проведение оценки эффективности использования бюджетных средств для выявления возможностей оптимизации государственных расходов на образование, за счет потенциально возможных внутренних ресурсов</t>
  </si>
  <si>
    <t>Разработка  и реализация системы повышения квалификации работников сферы образования в области сбора, анализа  и использования данных для принятия решений</t>
  </si>
  <si>
    <t>Разработка  и принятие Концепции  создания образовательных кластеров в  Республики Таджикистан</t>
  </si>
  <si>
    <t>Разработка комплекса мер по повышению уровня знаний родителей о развитии детей, повышению уровня знаний в начальной школе и привлечению их к внеклассной деятельности, включая права и потребности детей с особыми образовательными потребностями, особенно детей с ограниченными возможностями</t>
  </si>
  <si>
    <t xml:space="preserve"> Обновление и внедрение Национальной платформы доступного обучения</t>
  </si>
  <si>
    <t xml:space="preserve"> Разработка "Дорожной карты" по введение модели дуального обучения</t>
  </si>
  <si>
    <t>Повышение квалификации преподавателей вузов и педагогических колледжей по внедрению новых образовательных стандартов</t>
  </si>
  <si>
    <t>Разработка форм отчетности по  программному финансированию фундаментальных и прикладных исследований с оценкой результативности и отдачи</t>
  </si>
  <si>
    <t xml:space="preserve"> Укрепление информационно – аналитических подразделений   Национальной академии наук   в направлении  активизации межведомственного сотрудничества технопарков, свободных экономических зон, промышленных зон и научно- исследовательских   учреждений</t>
  </si>
  <si>
    <t>Разработка "Программы  подготовки медицинских кадров "до 2030 года</t>
  </si>
  <si>
    <t>Разработка клинических стандартов, протоколов профилактики, диагностики, лечения заболеваний и реабилитации пациентов, для внедрения программы обязательного страхования</t>
  </si>
  <si>
    <t xml:space="preserve">Разработка единого перспективного плана развития инфраструктуры в разрезе регионов и уровней оказания медицинской помощи </t>
  </si>
  <si>
    <t xml:space="preserve">Совершенствование и укрепление  материально- технической базы лабораторий по контролю качества лекарственных средств </t>
  </si>
  <si>
    <t>Разработка «Мульти секторального плана по улучшению питания»</t>
  </si>
  <si>
    <t>Разработка регистра групп лиц с повышенным риском для обеспечения комбинации профилактических мер</t>
  </si>
  <si>
    <t xml:space="preserve">Обеспечение медицинскими кадрами дошкольные и школьные учереждения </t>
  </si>
  <si>
    <t>Строительство сельских медицинских учреждений, обеспечение их современным лабораторным и диагностическим оборудованием</t>
  </si>
  <si>
    <t xml:space="preserve">Разработка плана развития специализированной медицинской помощи с учетом потребности регионов, включая обеспеченность современным оборудованием и повышение квалификации специалистов </t>
  </si>
  <si>
    <t xml:space="preserve">Организация реабилитационных центров или отделений для детей с инвалидностью в специализированных учреждениях </t>
  </si>
  <si>
    <t xml:space="preserve">Разработка механизма обеспечения  совершенствования системы непрерывной медицинской помощи на уровне стационара с целью укрепления услуг по неонатальной реанимации и квалифицированной медицинской помощи новорожденным  </t>
  </si>
  <si>
    <t>Выделение родильных коек на уровне ПМСП в отдаленных горных районах</t>
  </si>
  <si>
    <t>Разработка порядка финансирования и пакета документов для госпитальных учереждений на основе пролеченных случаев</t>
  </si>
  <si>
    <t>Проект  раннего развития детей с целью наращивания   человеческого капитала в Таджикистане. Грант ВБ</t>
  </si>
  <si>
    <t>Укрепление материально технической базы уполномоченных органов (КООС, Гидромет, КЧСиГО) участвующих в сборе и распространении информации об изменении климата и управлении рисками стихийных бедствий</t>
  </si>
  <si>
    <t xml:space="preserve"> Организация учебных курсов для госслужащих  по вопросам адаптации к изменению климата и управлению риском стихийных бедствий.</t>
  </si>
  <si>
    <t xml:space="preserve">Сохранение биоразнообразия для адаптации и устойчивого использования природных ресурсов </t>
  </si>
  <si>
    <t xml:space="preserve">Разработка национального плана действий по снижению рисков стихийных бедствий на 2022 -2026 годы </t>
  </si>
  <si>
    <t xml:space="preserve">Совершенствование материально-технической базы Республиканского учебно-методического центра КЧС и ГО  </t>
  </si>
  <si>
    <t>Создание группы взрывников в спасательной службе и подразделениях Комитета по чрезвычайным ситуациям и гражданской обороне при Правительстве Республики Таджикистан</t>
  </si>
  <si>
    <t>Усовершенствование механизма и действующей процедуры оценки ущерба, используемые государственными органами, приведя их в соответствие с передовым международным опытом</t>
  </si>
  <si>
    <t>Совершенствование программы обследования домашних хозяйств с целью сбора дополнительных данных о стоимости жизни, образовании, окружающей среде, здравоохранении и других социальных вопросах</t>
  </si>
  <si>
    <t>Разработка  и утверждение  Руководства по проведению гендерной экспертизы разрабатываемых нормативных правовых актов</t>
  </si>
  <si>
    <t>Разработка методики оценки  Индекса детского благополучия для целей мониторинга и консолидации действий</t>
  </si>
  <si>
    <t>Включение мер реагирования на изменение климата для смягчения последствий изменения климата, адаптации к ним и обеспечения раннего предупреждения в программах регионального развития</t>
  </si>
  <si>
    <t>Проведение комплексной оценки комфортности городов и районов (с особым вниманием на инклюзию)</t>
  </si>
  <si>
    <t xml:space="preserve">Совершенствование материально технической базы АПК </t>
  </si>
  <si>
    <t>Повышение профессиональной подготовленности руководителей ДФХ и соответствующих специалистов в отраслях сельского хозяйства на базе принципов кластерного производства</t>
  </si>
  <si>
    <t>Разработка Государственной программы питьевого водоснабжения и санитарии до 2030 года</t>
  </si>
  <si>
    <t xml:space="preserve">Создание бассейновых советов рек в качестве консультативно-совещательных органов </t>
  </si>
  <si>
    <t>Внедрение водосберегающих технологий (капельное, дождевое орошение, микроорошение)</t>
  </si>
  <si>
    <t>Строительство и  ввод в эксплуатацию энергетических объектов за счет ВИЭ</t>
  </si>
  <si>
    <t>Строительство высоковольтной линии электропередач Рогун-Сангтуда с  подключении к проекту CASA-1000</t>
  </si>
  <si>
    <t>Реализация проекта «Электрификация сельской местности»</t>
  </si>
  <si>
    <t>Строительство приграничных терминалов</t>
  </si>
  <si>
    <t>Реконструкция автомобильной дороги Худжанд-Исфара</t>
  </si>
  <si>
    <t>Покупка легковых автомобилей</t>
  </si>
  <si>
    <t>Реконструкция аэропорта г. Бохтар</t>
  </si>
  <si>
    <t>Снижение регуляторной нагрузки НБТ за счет перехода к рискоориентированному надзору за деятельностью кредитных финансовых организаций и страховых компаний</t>
  </si>
  <si>
    <t>Создание  Государственной системы информационной  обеспечения раскрытия публичной и достоверной информации об  обращения ценных бумаг эмитентов</t>
  </si>
  <si>
    <t>Совершенствование НПА регулирующих эффективную деятельности Фонда гарантирования банковских вкладов, включая разработку механизма оказания экстренной помощи Фонду (предоставления ликвидности) со стороны государства с целью своевременного выполнения обязательств перед вкладчиками</t>
  </si>
  <si>
    <t>Расширение перечня предоставляемых страховых продуктов, в том числе по страхованию финансовых рисков инновационно-ориентированных промышленных предприятий малого и среднего бизнеса</t>
  </si>
  <si>
    <t>Разработка  методологии  статистики внешней торговли с учетом ЦУР</t>
  </si>
  <si>
    <t xml:space="preserve">Повышение потенциала  Национального координационного органа по транзитным операциям </t>
  </si>
  <si>
    <t>Разработка дорожной карты по сокращению временных и финансовых затрат субъектов внешнеэкономической деятельности на экспорт, импорт  и транзит товаров</t>
  </si>
  <si>
    <t>Разработка Реестра государственных функций и стандартов государственных услуг</t>
  </si>
  <si>
    <t>Разработка «Дорожной карты» по формированию и укреплению человеческих ресурсов в системе государственного управления</t>
  </si>
  <si>
    <t>Создание системы электронного документооборота с целью сокращения количества бумажных документов и доступа к государственным электронным услугам</t>
  </si>
  <si>
    <t>Организация кампаний по пропаганде негативного воздействия коррупции</t>
  </si>
  <si>
    <t>Разработка и внедрение новой (эмпирической) модели прогноза государственных доходов.</t>
  </si>
  <si>
    <t>Подготовка обзора выполнения Среднесрочной программы государственных расходов</t>
  </si>
  <si>
    <t>Разработка методических указаний по согласованию системы электронных закупок с информационной системой управления государственными финансами</t>
  </si>
  <si>
    <t>Разработка и принятие нормативных требований к размещению отчетной и внешней аудиторской информации на официальных сайтах министерств и ведомств, в том числе бюджетной</t>
  </si>
  <si>
    <t xml:space="preserve">Разработка методики учета гендерных аспектов и потребности лиц с ограниченными возможностями при разработке нормативных правовых актов </t>
  </si>
  <si>
    <t xml:space="preserve">Внедрение в деятельность судов механизма электронного распределения дел  </t>
  </si>
  <si>
    <t>Создание онлайн платформ в формате «вопросы-ответы» с включением наиболее часто задаваемых вопросов и ответов на них</t>
  </si>
  <si>
    <t xml:space="preserve">Внесение изменений и дополнений в нормативные правовые акты относительно усовершенствования механизмов по предотвращению насилия          </t>
  </si>
  <si>
    <t>Разработка учебных программ в области прав человека для сотрудников правоохранительных органов, судей, прокуроров, системы исполнения уголовных наказаний и адвокатов</t>
  </si>
  <si>
    <t>Создание системы оценки и отчетности национального инвестиционного и делового климата</t>
  </si>
  <si>
    <t>Внедрение механизма дистанционного оказания услуг инвесторам путем реализации инициативы по "e-investment" в рамках единого окна по содействию инвесторам</t>
  </si>
  <si>
    <t>Разработка современных механизмов улучшения инвестиционной привлекательности сферы недропользования</t>
  </si>
  <si>
    <t>Разработка системы предоставления льгот для активного вовлечения женщин и молодежи в предпринимательскую сферу</t>
  </si>
  <si>
    <t>Усиление разъяснительной работы в частном секторе для обеспечения широкого охвата хозяйствующих субъектов различными видами услуг электронного правительства, необходимыми документами и ставками оплаты услуг в соответствии с утвержденными тарифами</t>
  </si>
  <si>
    <t>Разработка методологии оценки проектов ГЧП</t>
  </si>
  <si>
    <t>Повышение кадрового потенциала ГУ «Центр реализации проектов ГЧП» для повышения качества обслуживания проектов ГЧП</t>
  </si>
  <si>
    <t>Обновление статистических форм отчетности в сфере информационного развития и использования ИКТ с целью их соответствия современным вызовам и стратегическим документам</t>
  </si>
  <si>
    <t>Подготовка кадров в области ИКТ и формирование основ для развития отраслевой занятости, в том числе женщин, лиц с ограниченными возможностями и др. уязвимых групп населения на основе повышения цифровой грамотности</t>
  </si>
  <si>
    <t>Организация информационной кампании по освещению и позиционированию успехов в реализации цифровых проектов во всех сферах</t>
  </si>
  <si>
    <t>Расширение резервного Дата центра НК ПРТ в г. Худжанде до 12 стоек</t>
  </si>
  <si>
    <t>Разработка учебных материалов и наращивание потенциала соответствующих учреждений по:                            
(i) демографическому прогнозу, включая прогноз рабочей силы;    
(ii) построение и моделирование NTA;                                            
(iii) применение модели демографических дивидендов;             
(iv) динамика населения</t>
  </si>
  <si>
    <t>Усиление механизма социального партнерства в рамках трипартизма в целях обеспечения продуктивной занятости</t>
  </si>
  <si>
    <t>Проведение исследований по определению возможных направлений и объемов внутренних и внешних потоков трудовой миграции</t>
  </si>
  <si>
    <t>Внедрение современных стандартов строительства, реконструкции и капитального ремонта зданий образовательных учреждений  с учетом  обеспечения инклюзивности, внедрения ИКТ,  учета требований  социальной и  эпидемиологической безопасности. сейсмоустойчивости, безопасности стихийных бедствий и климатических рисков</t>
  </si>
  <si>
    <t xml:space="preserve"> Разработка и утверждения программы дистанционного обучения по уровням образования с отражением  контента, формата учебно - методических материалов, механизмов обратной связи с учащимися, мониторинга ведения программы  </t>
  </si>
  <si>
    <t>Комплекс мер  по внедрению программ здорового образа жизни в систему образования</t>
  </si>
  <si>
    <t xml:space="preserve">Совершенствование контента программ повышения квалификации учителей  с усилением акцентов на -  повышение цифровых навыков, разработки цифровых   учебных материалов, ведения цифровых платформ обучения, оценки навыков учащихся   </t>
  </si>
  <si>
    <t>Разработка национальных рамок для оценки качества образования, включающие  стандартизированные национальные оценки для измерения результатов обучения учащихся, включая стандарты компетентности, в начальных классах (грамотность, математика) и средних классах</t>
  </si>
  <si>
    <t>Разработка форм отчетностей для программного бюджетирования  в системе образования</t>
  </si>
  <si>
    <t>Создание онлайн-портала, который соединяет все общеобразовательные учреждения с региональными и районными отделами образования и Министерством образования и науки Республики Таджикистан для целей управления, а также для обмена опытом и лучшей практикой.</t>
  </si>
  <si>
    <t>Разработка комплекса действий по расширению и укреплению международных  партнерских связей, создание совместных  платформ и  коммуникаций в рамках коридора знаний ( в том числе со странами  СНГ, ШОС, программ  ЦАРЭС)</t>
  </si>
  <si>
    <t>Внесение изменений в Постановление Правительства, регулирующее размер вклада родителей в дошкольные учреждения в соответствии с экономическим потенциалом населения городов и районов</t>
  </si>
  <si>
    <t xml:space="preserve"> Разработка методических рекомендаций по оценке знаний и навыков учащихся для учителей и методистов, инструментария (оценка знаний и навыков по математике и родному языку)</t>
  </si>
  <si>
    <t>Разработка и внедрение механизма учета трудоустройства выпускников начальных и средних профессиональных учебных заведений НПО и СПО</t>
  </si>
  <si>
    <t>Подготовка и реализация серии рекламных мероприятий в рамках усиления стратегии продвижения высшего образования для выпускников средних школ, профессиональных училищ и профессиональных колледжей, в том числе путем обновления устава университетов и институтов</t>
  </si>
  <si>
    <t>Разработка "дорожной карты" по  стимулированию роста  финансирования  НИОКР</t>
  </si>
  <si>
    <t xml:space="preserve">Интеграция вопросов международного научно-технического сотрудничества в Национальную стратегию развития науки и технологии Республики Таджикистан на период до 2030 года </t>
  </si>
  <si>
    <t xml:space="preserve">Пересмотр и обновление учебных программ, внедрение инновационных методик обучения и оценка прогресса в медицинских вузах и колледжах  </t>
  </si>
  <si>
    <t xml:space="preserve">Внедрение этического кодекса персонала, который упорядочит правила работы медицинских работников (в том числе с целью ограничения практик сотрудничества с  фармацевтическими компаниями )                      </t>
  </si>
  <si>
    <t>Разработка инструментов и внедрение информационной технологии /учета основных заболеваний, создание единых республиканских баз данных</t>
  </si>
  <si>
    <t xml:space="preserve">Внедрение «Стратегии питания и физической активности», «Программы профилактики ожирения и здорового питания»,  «Стратегии устойчивого развития школьного питания»           </t>
  </si>
  <si>
    <t xml:space="preserve">Усиление законодательных требований по обязательному проведению медицинских осмотров лиц вступающих в брак, беременных женщин, трудовых мигрантов и лиц, лишенных свободы  </t>
  </si>
  <si>
    <t xml:space="preserve">Разработка базового пакета медицинских услуг с минимальным обеспечением потребности в медицинской помощи в амбулаториях, включая лекарственное обеспечение наиболее уязвимых групп населения; </t>
  </si>
  <si>
    <t>Разработка программы выживания детей до 5 лет</t>
  </si>
  <si>
    <t>Разработка пакета документов по регионализации медицинских услуг беременным и новорожденным</t>
  </si>
  <si>
    <t xml:space="preserve">Разработка методических инструкций по финансово-экономической оценке политики и программы системы здравоохранения </t>
  </si>
  <si>
    <r>
      <rPr>
        <i/>
        <sz val="10"/>
        <rFont val="Times New Roman"/>
        <family val="1"/>
        <charset val="204"/>
      </rPr>
      <t xml:space="preserve">Инвестиционные проекты в рамках ПГИ: </t>
    </r>
    <r>
      <rPr>
        <sz val="10"/>
        <rFont val="Times New Roman"/>
        <family val="1"/>
        <charset val="204"/>
      </rPr>
      <t xml:space="preserve">                                                   
</t>
    </r>
    <r>
      <rPr>
        <i/>
        <sz val="10"/>
        <rFont val="Times New Roman"/>
        <family val="1"/>
        <charset val="204"/>
      </rPr>
      <t xml:space="preserve">Проект улучшение медицинских услуг, второе дополнительное финансирование. Грант ВБ     </t>
    </r>
  </si>
  <si>
    <t>Проект Пакет медицинских услуг матерям и детям. Грант АБР 0627 -ТАJ(SF)</t>
  </si>
  <si>
    <t xml:space="preserve">Реализация проекта по развитию системы социальной защиты сельского населения </t>
  </si>
  <si>
    <t>Разработка  Кодекса социального страхования и пенсий (при поддержке партнеров по развитию), с целью приведения правовых норм пенсионного обеспечения и социального страхования в единую систему</t>
  </si>
  <si>
    <t xml:space="preserve"> Разработка проектов нормативных правовых актов, предусматривающие  соответствующие изменения и дополнения в действующие нормативные правовые акты,  по социальному страхованию трудовых мигрантов</t>
  </si>
  <si>
    <t>Принятие/утверждение и реализация стандарта и практики поддержки программ реабилитации лиц с инвалидностью</t>
  </si>
  <si>
    <t>Разработка Концепции культурной политики Республики Таджикистан</t>
  </si>
  <si>
    <t xml:space="preserve">Подготовка и реализация  Государственной программы развития театрального искусства в Республике Таджикистан на 2021-2025 годы </t>
  </si>
  <si>
    <t xml:space="preserve"> Пакет действий по развитию организации учебного процесса в системе профессионального образования  в области культуры на основе модульной системы</t>
  </si>
  <si>
    <t>Продвижение интернет-сайтов и страниц учреждений культуры в социальных сетях</t>
  </si>
  <si>
    <t>Поддержка создания  и расширения сети школ искусств  в рамках системы дополнительного образования в городах и районах страны</t>
  </si>
  <si>
    <t>Разработка интерактивной карты региональных систем дополнительного образования  подростков и молодежи</t>
  </si>
  <si>
    <t>Включение  вопросов молодежной занятости в Стратегию развития рынка труда на период до 2030 года</t>
  </si>
  <si>
    <t>Внедрение курсов по здоровму образу жизни (ЗОЖ) в систему общего среднего образования</t>
  </si>
  <si>
    <t>Разработка комплекса мер по профилактической работе с подростками и молодыми людьми группы социального риска в направлении предупреждения негативного/рискованного поведения в молодежной среде</t>
  </si>
  <si>
    <t>Разработка практик  сопровождения в процессе реабилитации и адаптации молодых людей, оказавшихся в трудной жизненной ситуации</t>
  </si>
  <si>
    <t>Организация мониторинга разработки и реализации программы компьютеризации,  доступа  к сети высокоскоростного Интернета учреждений общего среднего образования</t>
  </si>
  <si>
    <t>Разработка и внедрение во всех  регионах страны  стандартов услуг в области молодежной политики</t>
  </si>
  <si>
    <t xml:space="preserve">Включение  системы межрегионального обмена детских и молодежных групп в целях развития внутреннего молодежного туризма в  общие рамки формального обучения </t>
  </si>
  <si>
    <t xml:space="preserve">Разработка   и реализация   планов  (на основе картирования потребностей) по строительству и реконструкции  спортивных сооружений в рамках реализации Комплексной программы развития физической культуры и спорта 
</t>
  </si>
  <si>
    <t>Обновление материально-технической базы общеобразовательных школ  для занятий физической культурой и спортом</t>
  </si>
  <si>
    <t>Проведение комплекса мероприятий по укреплению программной системы организации и развития туризма в стране</t>
  </si>
  <si>
    <t>Разработка и утверждение Положения об обеспечении чистоты и санитарного контроля на местах и ​​туристических маршрутах</t>
  </si>
  <si>
    <t>Разработка Положения о формировании инфраструктуры для формирования туристического онлайн-маршрута с возможностью приобретения билетов и хранения чая в отелях</t>
  </si>
  <si>
    <t>Разработка региональных программ поддержки развития туризма</t>
  </si>
  <si>
    <t>Разработка «дорожной карты» поддержки спортивного туризма в Республике Таджикистан</t>
  </si>
  <si>
    <t>Разработка "дорожной карты" по развитию  социального, культурно-познавательного, патриотического, экологического, этно-культурного и сельского туризма</t>
  </si>
  <si>
    <t>Создание коммунальных предприятий при сельских джамоатах</t>
  </si>
  <si>
    <t xml:space="preserve">Разработка мер по компенсации затрат на коммунальные услуги, предоставляемые льготным категориям населения </t>
  </si>
  <si>
    <t>Создание информационной базы данных о системах питьевого водоснабжения и водоотведения с целью улучшения учёта и отчётности в секторе ПВС</t>
  </si>
  <si>
    <t xml:space="preserve">Разработка гендерно чувствительных индикаторов к изменению климата и управлению рисками стихийных бедствий </t>
  </si>
  <si>
    <t>Разработка системы оповещения рисков стихийных бедствий на основе использования информационно-коммуникационных технологий и вопросов адаптации к изменениям климата и другим жизненно важным аспектам</t>
  </si>
  <si>
    <t>Организация информационных кампаний в СМИ об изменении климата и вопросов управления рисками стихийных бедствий.</t>
  </si>
  <si>
    <t xml:space="preserve">Создание соответствующей базы данных населения, проживающего в подверженных рискам ЧС населенных пунктах (в разбивке по полу, возрасту и инвалидности). </t>
  </si>
  <si>
    <t>Улучшение материально-технической базы и условия функционирования Антикризисного центра комитета и Центра подготовки спасателей в Шахринавском районе.</t>
  </si>
  <si>
    <t>Оснащение Республиканской химико-радиометрической лаборатории современным оборудованием</t>
  </si>
  <si>
    <t>Совершенствование институциональных и нормативных механизмов по управлению восстановлением, реабилитации и развитием после стихийных бедствий</t>
  </si>
  <si>
    <t>Разработка гендерно-чувствительных мер для усиления возможностей планирования, управления и повышения осведомленности о рисках изменения климата</t>
  </si>
  <si>
    <t>Разработка, утверждение  и реализация Национальной стратегии по активизации прав и возможностей женщин в Республике Таджикистан на 2021-2025 годы»</t>
  </si>
  <si>
    <t>Определение набора гарантированных социальных услуг для детей (включая разработку и принятие их четких стандартов) и институтов, ответственных за их реализацию</t>
  </si>
  <si>
    <t xml:space="preserve">Усовершенствование нормативной базы системы мониторинга и оценки реализации региональных стратегий и программ с учетом ЦУР </t>
  </si>
  <si>
    <t>Разработка дорожной карты инклюзивного развития городов и районов</t>
  </si>
  <si>
    <t>Создание машинно-тракторных станций на уровне районов</t>
  </si>
  <si>
    <t>Повышение потенциала фермерских хозяйств для внедрения новых технологий, направленных на снижение изменения климата и адаптацию с учетом гендерных аспектов</t>
  </si>
  <si>
    <t>Разработка и принятие нормативных правовых актов в области использования и охраны водных ресурсов для реализации Водного Кодекса РТ в новой редакции</t>
  </si>
  <si>
    <t>Разработка и выполнение планов управления водными ресурсами</t>
  </si>
  <si>
    <t>Реорганизация управления ирригационной системой (переход от административно-территориального управления к гидрографическому принципу управления ирригационной системой)</t>
  </si>
  <si>
    <t xml:space="preserve">Продолжение реконструкции существующих ГЭС: 
Кайракумская ГЭС </t>
  </si>
  <si>
    <t>Разработка усовершенствованной программы развития возобновляемых источников энергии и строительства малых гидроэлектростанций на 2021-2025 годы ЦУР 7.2)</t>
  </si>
  <si>
    <t>Приобретение автотранспортных средств для международных перевозок</t>
  </si>
  <si>
    <t xml:space="preserve">Восстановление автомобильной дороги Гаффоров-Пулок-Пунгон-в Аштском районе Согдийской области </t>
  </si>
  <si>
    <t>Электрификация участка железной дороги Бекабад-Канибадам и закупка 10 электровозов</t>
  </si>
  <si>
    <t>Реконструкция местных аэропортов для использования малой  авиации</t>
  </si>
  <si>
    <t>Формирование государственного реестра финансово-устойчивых предприятий финансового и реального секторов и их преобразование в государственные компании</t>
  </si>
  <si>
    <t xml:space="preserve">Создание сети небанковских финансовых организаций ( инвестиционные (2 един..), частные пенсионные ( 3 един.), венчурные ( 3 един.) и хеджевые ( 3 един.) фонды и т.д.)   для целевого финансирования инвестиционных проектов в промышленности посредством либерализации небанковского сегмента финансового сектора  </t>
  </si>
  <si>
    <t>Разработка и внедрение Порядка  оценки финансовых рисков страховых организаций</t>
  </si>
  <si>
    <t xml:space="preserve">Организация системы мониторинга и оценки внешнеторговых операций                   </t>
  </si>
  <si>
    <t>Повышение потенциала Агентства по экспорту при ПРТ</t>
  </si>
  <si>
    <t>Усовершенствование процедур действия "Единого окна" по экспортно-импортным и транзитным операциям</t>
  </si>
  <si>
    <t>Разработка методологии оценки эффективности центральных и местных исполнительных органов</t>
  </si>
  <si>
    <t>Совершенствование системы оплаты труда государственных служащих для поощрения и удержания высококвалифицированных специалистов</t>
  </si>
  <si>
    <t>Разработка и принятие специальных рекомендаций для сотрудников многофункциональных центров относительно предоставления государственных услуг населению</t>
  </si>
  <si>
    <t>Обзор эффективности антикоррупционного законодательства.</t>
  </si>
  <si>
    <t>Разработка системы управления рисками государственного долга и долга, гарантированного государством.</t>
  </si>
  <si>
    <t>Разработка и реализация Плана оказания методологической помощи отраслевым министерствам (т. е. Основным распорядителям бюджетных средств) в разработке стратегических планов и программ на основе передового международного опыта</t>
  </si>
  <si>
    <t>Разработка и принятие стандартных руководств по финансовой отчетности и их гармонизация с Международными стандартами бухгалтерского учета в государственном секторе</t>
  </si>
  <si>
    <t>Приведение бюджетной классификации в соответствие с Руководством по государственной финансовой статистике 2014 года, включая статистику по государственному долгу</t>
  </si>
  <si>
    <t>Подготовка дополнений и изменений в НПА по усилению требований к:
проведению экспертиз НПА
соблюдению сроков публикации НПА в СМИ
обеспечению участия всех заинтересованных сторон на стадии разработки законопроектов</t>
  </si>
  <si>
    <t>Принятие законодательного акта о доступе к судебной информации</t>
  </si>
  <si>
    <t>Совершенствование НПА по расширению круга лиц для получения бесплатной юридической помощи</t>
  </si>
  <si>
    <t>Включение в уголовном законодательстве ответственности за применение насилия в отношении членов семьи</t>
  </si>
  <si>
    <t>Организация мониторинга мест ограничения и лишения свободы с привлечением представителей гражданского общества с целью выполнения международных обязательств страны в области прав человека</t>
  </si>
  <si>
    <t xml:space="preserve">Внедрить единую базу данных по проведенным проверкам и систему информационного управления  </t>
  </si>
  <si>
    <t>Обеспечение прозрачности процедур регулирования бизнеса и инвестиций за счет доступа к информации о процедурах регистрации бизнеса, недвижимости, подключении к инженерным сетям, заимствованиях, налоговом администрировании, рассмотрении бизнес-кейсов, внешнеторговых и других процедура</t>
  </si>
  <si>
    <t>Совершенствование порядка учета проектов ГЧП, индикаторов и системы мониторинга и оценки проектов</t>
  </si>
  <si>
    <t>Разработка пакета стимулов для повышения инициативности органов исполнительной власти (организаций – заказчиков) в разработке и реализации проектов ГЧП</t>
  </si>
  <si>
    <t>Совершенствование структуры госуправления и обновление НПА в сфере информационной безопасности</t>
  </si>
  <si>
    <t>Разработка плана и механизмов постоянного повышения квалификации сотрудников государственных органов цифровым навыкам.</t>
  </si>
  <si>
    <t>Подключение всех административных центров государственного управления с г. Душанбе по качественным оптоволоконным линиям связи</t>
  </si>
  <si>
    <t>Укрепление материально-технической базы трудовых и кадровых агентств</t>
  </si>
  <si>
    <t>Разработка и распространение информации о правах и обязанностях, условиях и требованиях для регистрации трудящихся-мигрантов и их семей в принимающих странах.</t>
  </si>
  <si>
    <t>Проведение ежегодного мониторинга обеспеченности образовательных учреждений системой энерго -, водо - ,  и теплоснабжения, а также инфраструктуры по санитарии</t>
  </si>
  <si>
    <t>Совершенствование  Методики выявления детей из наиболее уязвимых слоёв населения в соответствии с национальной программой адресной социальной поддержки</t>
  </si>
  <si>
    <t>Разработка и размещение электронных учебных материалов и  мультимедийных приложений  к учебникам и учебно-методическим пособиям в портале Минобрнауки  и учебных заведений</t>
  </si>
  <si>
    <t>Совершенствование методов и технологий повышения языковых навыков, квалификации и профессионализма учителей в соответствии с международными стандартами</t>
  </si>
  <si>
    <t xml:space="preserve">Разработка и апробация инструментов для стандартизированных национальных оценок полученных знаний, навыков и компетенций </t>
  </si>
  <si>
    <t>Разработка пакета стимулов для  привлечения инвестиций в систему образования - создания негосударственных образовательных учреждений на основе государственно-частного партнерства</t>
  </si>
  <si>
    <t xml:space="preserve"> Укрепление сайта Министерство образования и науки , который  обеспечивает доступность   развернутой информации о   материально - технической и  кадровой обеспеченности  образовательных учреждений</t>
  </si>
  <si>
    <t>Разработка и публикация наглядных, дидактических и методических рекомендаций для работы со всеми детьми (включая детей с особыми образовательными потребностями, особенно детей национальных меньшинств и инвалидов)</t>
  </si>
  <si>
    <t xml:space="preserve"> Подготовка методологической основы для эффективного перехода на 12-летнее общее среднее образование</t>
  </si>
  <si>
    <t>Разработка плана строительства современных общежитий для студентов, в том числе для иностранных студентов</t>
  </si>
  <si>
    <t>Создание специального портала в рамках сайта  Национальной академии наук, состоящего из непрерывной цепочки «заказчик-исследователь-инвестор»  (в целях коммерциализации научных разработок, повышения их эффективности и практической результативности)</t>
  </si>
  <si>
    <t>Поддержка специализации медицинских кадров, в международных крупных медицинских центрах</t>
  </si>
  <si>
    <t xml:space="preserve">Разработка комплексных межведомственных национальных планов предотвращения ключевых неинфекционных заболеваний      </t>
  </si>
  <si>
    <t xml:space="preserve"> Проведение Международной недели поддержки грудного вскармливания и Сертификация больниц "Доброжелательного отношения к ребенку"</t>
  </si>
  <si>
    <t>Закупка флюорографического стационарного и мобильного оборудования</t>
  </si>
  <si>
    <t>Разработка плана расширения краткосрочных курсов повышения квалификации врачей общей практики и среднего медицинского персонала</t>
  </si>
  <si>
    <t>Закупка новых вакцин  для профилактики инфекционных заболеваний</t>
  </si>
  <si>
    <t>Разработка механизма притока инвестиций в технологическое развитие медицины</t>
  </si>
  <si>
    <t>Проект Охрана здоровья матери и ребенка и улучшение  неотложной медицинской помощи в районах Хатлонской области. Немецкий банк развития. Грант</t>
  </si>
  <si>
    <t>Разработка и внедрение социальных стандартов в отраслях социального развития, включая обеспечение государственных социальных гарантий в области минимальных доходов, потребления, жилищной обеспеченности</t>
  </si>
  <si>
    <t>Разработка и принятие Государственной программы подготовки и переподготовки кадров, привлечения и принятия специалистов, выпускников по специальности на работу в учреждениях системы социальной защиты РТ</t>
  </si>
  <si>
    <t>Внедрение метода "Единого окна" на предоставлении социальных услуг</t>
  </si>
  <si>
    <t>Ежегодное проведение мониторинговой оценки качества предоставления социального обслуживания</t>
  </si>
  <si>
    <t>Включение вопросов межведомственных коммуникаций  в  Положение о деятельности учреждений социальной сферы, Стратегии развития отраслей и регионов</t>
  </si>
  <si>
    <t>Разработка Государственной программы развития системы социального страхования РТ на период до 2030 года</t>
  </si>
  <si>
    <t>Разработка  и принятие  долгосрочной Концепции реформирования системы пенсионного обеспечения</t>
  </si>
  <si>
    <t>Разработка дорожной карты по консолидации реформ в системе пенсионного обеспечения  и системных преобразований на рынке труда и рынке финансовых продуктов</t>
  </si>
  <si>
    <t>Проведение оценок результативности функционирования механизма детских пособий для обоснования перспектив реформирования</t>
  </si>
  <si>
    <t>Усовершенствование методики оценки бедности населения, в том числе детской бедности</t>
  </si>
  <si>
    <t>Разработка Дорожной карты создания системы социального питания для  детей из малоимущих слоев населения</t>
  </si>
  <si>
    <t>Организация мониторинга включенности и практического учета требований по  созданию  безбарьерной среды для жизни инвалидам в проекты градостроительства и развития общественного транспорта</t>
  </si>
  <si>
    <t xml:space="preserve">Подготовка и реализация   Государственной программы развития учреждений культуры Республики Таджикистан на 2021-2025 годы, </t>
  </si>
  <si>
    <t>Реализация практики обмена опытом работы специалистов от отрасли, повышения их квалификации, использования в работе лучших мировых методик деятельности в сфере культуры</t>
  </si>
  <si>
    <t xml:space="preserve">Разработка территориальных схем размещения учреждений культуры и искусства на период до 2030 года на базе проведение инвентаризации, паспортизации и реорганизации </t>
  </si>
  <si>
    <t>Разработка и утверждение  среднесрочного плана осуществления строительных, восстановительных и реконструкционных работ в учреждениях системы культуры и искусства</t>
  </si>
  <si>
    <t>Разработка пакета мер по поддержке создания художественных, художественно-публицистических, документальных фильмов и сериалов об исторических личностях и великих учёных</t>
  </si>
  <si>
    <t xml:space="preserve"> Во всех регионах страны разработка и внедрение программ профессионального обучения по наиболее востребованным и перспективным профессиям на уровне, соответствующем стандартам WorldSkills</t>
  </si>
  <si>
    <t>Разработка Положения о  создании  групп поддержки/ волонтерства  в образовательных организациях</t>
  </si>
  <si>
    <t>Поддержка системы  программного вовлечения подростков и молодёжи в качестве равных консультантов в пропаганду ЗОЖ;</t>
  </si>
  <si>
    <t xml:space="preserve"> Организация программ психологической помощи подросткам и молодежи, профилактики суицидов</t>
  </si>
  <si>
    <t>Кардинальный пересмотр учебных программ  системы образования в сфере информационно-коммуникационных технологий и цифровой экономики</t>
  </si>
  <si>
    <t xml:space="preserve">Подготовка ежегодных докладов о положении молодежи и реализации государственной молодежной политики </t>
  </si>
  <si>
    <t>Ежегодная разработка и реализация комплекса мер по пропаганде физической культуры и массового спорта как важнейшей составляющей здорового образа жизни населения в рамках реализации  Национальной программы здорового образа жизни в Республике Таджикистан</t>
  </si>
  <si>
    <t>На основании функционального анализа системы управления туристическим сектором определить направление усиления административных аспектов управления сектором</t>
  </si>
  <si>
    <t>Внесение новых дополнений в существующие протоколы по охране труда и технике безопасности на местах и ​​туристических маршрутах</t>
  </si>
  <si>
    <t>Разработка Положений по созданию постоянных советов по развитию туризма в регионах ( на уровне областей страны) с участием представителей бизнес структур в сфере туризма, в том числе представителей прикладного народного творчества</t>
  </si>
  <si>
    <t>Разработка комплекса действий по интеграции страны в международные туристические коридоры</t>
  </si>
  <si>
    <t>Создание цикла телепередач с участием местных и зарубежных деятелей культуры и искусства, освещающих богатый культурно-исторический и туристский потенциал регионов страны</t>
  </si>
  <si>
    <t xml:space="preserve">Разработка и принятие пакета действий для содействия строительству доступного жилья (эконом класс)  </t>
  </si>
  <si>
    <t xml:space="preserve">Разработка  отраслевых целевых программ по обеспечению энерго-, водо- и теплоэффективности жилья </t>
  </si>
  <si>
    <t>Разработка «Государственной программы экологического просвещения населения Республики Таджикистан на период 2021-2030 гг.</t>
  </si>
  <si>
    <t xml:space="preserve"> Разработка плана адаптационных и митигационных мероприятий по снижению воздействия изменения климата и рисков стихийных бедствий в ключевых секторах экономики для привлечения инвестиций со стороны партнеров по развитию и частного сектора</t>
  </si>
  <si>
    <t>Интегрирование вопросов снижения риска климатических стихийных бедствий в отраслевые стратегии, в программы развития городов и районов</t>
  </si>
  <si>
    <t>Переоборудование Противоградовой службы с доплеровскими радарами</t>
  </si>
  <si>
    <t>Организация кинологической службы в Комитете по чрезвычайным ситуациям и гражданской обороне при Правительстве Республики Таджикистан на базе Учебного центра Харанган</t>
  </si>
  <si>
    <t>Повышение потенциала противодействия новых и существующих жизненно важных объектов инфраструктуры</t>
  </si>
  <si>
    <t xml:space="preserve">Совершенствование системы мониторинга результативности адресных программ социальной помощи посредством регулярного проведения социологических опросов и обследований целевых групп (не реже раза в  три года)  </t>
  </si>
  <si>
    <t>Совершенствование гендерной статистики и создание сводной базы данных по всем видам насилия</t>
  </si>
  <si>
    <t>Проведение  общенациональных форумов по социальной защите детей в целях консолидации действий в направлении  обеспечения роста детского благополучия</t>
  </si>
  <si>
    <t>Интеграция соответствующих локализированных задач ЦУР в программы развития городов и районов республики</t>
  </si>
  <si>
    <t>Разработка стимулирующих мер по усилению служб по уходу за одинокими, престарелыми и инвалидами в городах и районах</t>
  </si>
  <si>
    <t>Создание  цифровых коллекций музейных предметов, оцифрованных фондов редких книг и национальной литературы, архивов записей концертных программ и театрализованных представлений, национального фильмофонда</t>
  </si>
  <si>
    <t xml:space="preserve"> Проведение ежегодной мониторинговой оценки  состояния объектов культурного наследия</t>
  </si>
  <si>
    <t>Комплекс действий по поддержки цифрового кино и анимации, в том числе авторской анимации</t>
  </si>
  <si>
    <t>Разработка  "дорожной карты" (в рамках развития партнерства с бизнесом)   по  популяризации и продвижению национальных культурных брендов (брендирование  с учетом специфики региональных традиций и культуры страны)</t>
  </si>
  <si>
    <t xml:space="preserve">Разработка Положения о порялке оценки уровня и качества неформального образования для молодёжи, сертификации знаний и компетенций, в том числе полученных путём самообразования; </t>
  </si>
  <si>
    <t>Организация и формирование студенческих трудовых отрядов</t>
  </si>
  <si>
    <t>Создание  системы социологического мониторинга процессов вовлеченности  подростков и молодежи в потребление наркотиков, алкоголя и психотропных веществ, проституции</t>
  </si>
  <si>
    <t>Создание и внедрение методик работы и пилотных программ по работе с молодежью, оказавшейся в трудной жизненной ситуации, в том числе, с молодыми людьми, содержащимися в местах лишения свободы, и освобожденными из мест лишения свободы</t>
  </si>
  <si>
    <t>Укрепление  механизмов правового регулирования информационной безопасности детей и молодежи</t>
  </si>
  <si>
    <t xml:space="preserve">Подготовка статистических сборников Молодежь  Таджикистана для целей системного мониторинга положения, с генлдерным  отражением </t>
  </si>
  <si>
    <t>Разработка программ по сохранению традиционной культуры народов страны (фольклора, этнографии, истории) и традиционных ремёсел в целях развития связей между поколениями</t>
  </si>
  <si>
    <t xml:space="preserve"> Разработка и продвижение комплекса действий по поддержки участия подростков и молодёжи в реализации проектов по гармоничному развитию и охране окружающей среды, включая бережное отношение к природе и животному миру</t>
  </si>
  <si>
    <t xml:space="preserve">Организация общенациональных физкультурных и спортивных мероприятий </t>
  </si>
  <si>
    <t>Разработка и внедрение  методологии саттелитного счета, включая определение  вклада туризма в ВВП, в инвестиции, создание рабочих мест, вклада туризма в транспорт, общественное питание, розничную торговлю и другие статистические данные</t>
  </si>
  <si>
    <t>Разработка плана обучения персонала туристических объектов страны соблюдению действующих санитарных норм и обеспечение средствами индивидуальной защиты</t>
  </si>
  <si>
    <t>Разработка и внедрение общих квалификационных требований к персоналу и выпускникам профессиональных учебных заведений в сфере туризма</t>
  </si>
  <si>
    <t xml:space="preserve">Привлечение частного сектора в развитие рынка жилья и городской инфраструктуры посредством ГЧП   </t>
  </si>
  <si>
    <t>Разработка и утверждение Положения по нормативам потребления и приоритетным группам потребителей коммунальных услуг</t>
  </si>
  <si>
    <t xml:space="preserve">Разработка Национального плана действий по адаптации к изменению климата </t>
  </si>
  <si>
    <t>Создание национального механизма передачи рисков стихийных бедствий и страхования.</t>
  </si>
  <si>
    <t xml:space="preserve">Создание спасательно-реабилитационный центра КЧС и ГО.  </t>
  </si>
  <si>
    <t>Создание Центров кризисного управления на базе Центров экстренного управления и гражданской обороны и Системы экстренного вызова и реагирования на чрезвычайные ситуации</t>
  </si>
  <si>
    <t xml:space="preserve">Включение оценок по  снижению бедности, поддержки доходов населения и уменьшения неравенства  в План мероприятий по предотвращению воздействия возможных рисков на национальную экономику, в том числе в План реагирования на чрезвычайные ситуации в связи с коронавирусом COVID-19 </t>
  </si>
  <si>
    <t>Разработка и утверждение  руководства по представлению дезагрегированных по полу статистических данных для оценки продвижения гендерного равенства в различных отраслях, предотвращения гендерного и сексуального насилия</t>
  </si>
  <si>
    <t>Разработка пакета мер по поддержки активности деятельности общественных объединений, неправительственных организаций для решения вопросов улучшения положения детей и охраны их прав</t>
  </si>
  <si>
    <t>Подготовка региональных обзоров по продвижениям в достижении дезагрегированных индикаторов ЦУР</t>
  </si>
  <si>
    <t xml:space="preserve">Создание альтернативных волонтерских служб по оказанию социальных услуг на местах </t>
  </si>
  <si>
    <t>Совершенствование материально-технической базы научно исследовательских институтов ТАСХН</t>
  </si>
  <si>
    <t>Внедрение «зеленых» технологий и «зеленой» инфраструктуры в агропромышленном производстве</t>
  </si>
  <si>
    <t>Создание Базы данных и Информационной системы водного сектора</t>
  </si>
  <si>
    <t xml:space="preserve">Строительство автомагистралей Оби Гарм и Нуробад </t>
  </si>
  <si>
    <t>Реконструкция автодороги Душанбе-Рудаки-Яван-А. Джами-Сарбанд и строительство нового моста на реке Вахш</t>
  </si>
  <si>
    <t>Реконструкция ремонтных мастерских</t>
  </si>
  <si>
    <t>Реконструкция и оснащение международного аэропорта Худжанд</t>
  </si>
  <si>
    <t xml:space="preserve">Формирование реестра госпредприятий, подлежащих приватизизации путем преобразования в государственные компании </t>
  </si>
  <si>
    <t xml:space="preserve">Разработка пакета НПА по внедрению системы первичных дилеров на рынке государственных ценных бумаг  </t>
  </si>
  <si>
    <t>Реструктуризация торговых представительств РТ за рубежом</t>
  </si>
  <si>
    <t>Расширение и совершенствование форм экспортной деятельности через интеграцию в международные производственные и транспортные цепочки, создание экспортно-ориентированных связывающих предприятий и развитие приграничной торговли</t>
  </si>
  <si>
    <t>Внедрение государственными органами элементов электронного правительства в управление</t>
  </si>
  <si>
    <t>Проведение анализа текучести женщин на руководящих должностях</t>
  </si>
  <si>
    <t>Разработка и принятие Налогового кодекса Республики Таджикистан в новой редакции</t>
  </si>
  <si>
    <t>Разработка и внедрение методик расчета межбюджетных трансфертов в госсекторе по определенной формуле</t>
  </si>
  <si>
    <t>Внедрение Международных стандартов финансовой отчетности в квазигосударственном секторе (т.е. на государственных предприятиях)</t>
  </si>
  <si>
    <t xml:space="preserve">Разработка и внедрение методологии анализа регуляторного воздействия (АРВ) законодательных актов </t>
  </si>
  <si>
    <t>Создание инфраструктуры для обеспечения доступа лиц с инвалидностью в здании судов</t>
  </si>
  <si>
    <t>Создание государственных кризисных центров для временного размещения жертв насилия</t>
  </si>
  <si>
    <t>Разработка и принятие подзаконных актов о перечне государственных услуг в сфере инвестиций и бизнеса и их стандартов</t>
  </si>
  <si>
    <t>Совершенствование разрешительной системы</t>
  </si>
  <si>
    <t>Пересмотр и совершенствование существующих тарифов для ГЧП</t>
  </si>
  <si>
    <t>Разработка механизмов снижения проектных рисков за счет участия государства, партнеров по развитию и международных финансовых организаций в финансовой структуре проектов</t>
  </si>
  <si>
    <t>Реструктуризация и активизация работы существующего Совета по ИКТ при Президенте Республики Таджикистан для придания ему координирующей и межведомственной руководящей функции</t>
  </si>
  <si>
    <t>Провести серию исследований и анализов по предоставлению рекомендаций по вопросам: 
- политики в области динамики населения; 
- миграции;
- людей, живущих в подверженных изменению климата районах и городских окраин;
- лиц с ограниченным доступом к услугам репродуктивного здоровья</t>
  </si>
  <si>
    <t>Оснащение компьютерной техникой и техническими средствами органов по труду областей, городов и районов</t>
  </si>
  <si>
    <t>Разработка  плана действий по привлечению к образованию детей и подростков  из уязвимых групп населения (в том числе включая детей с особыми образовательными потребностями и ограниченными возможностями) и из школ-интернатов</t>
  </si>
  <si>
    <t>Создание комплекса мер по   стимулированию сотрудничества промышленных предприятий, научных учреждений, организаций и хозяйствующих субъектов с учреждениями  образования  по формированию нового поколения учебных программ, практик  и стажировок, оценок результатов и навыков</t>
  </si>
  <si>
    <t>Разработка  и внедрение платформ  по организации  системы дистанционного повышения квалификации и переподготовки педагогов</t>
  </si>
  <si>
    <t>Внедрение системы аккредитации двух типов (аккредитация образовательных учреждений и образовательных программ)</t>
  </si>
  <si>
    <t>Обеспечение непрерывного вещания национальных и региональных детских телепрограмм по вопросам развития детей младшего возраста и дошкольного образования</t>
  </si>
  <si>
    <t>Разработка комплекса мер  по расширению практики создания специализированных классов и школ с акцентом на углубленное изучение иностранных языков, информатики, математики, физики, химии, биологии</t>
  </si>
  <si>
    <t>Разработка комплекса мероприятий по подготовке вузов к международной аккредитации</t>
  </si>
  <si>
    <t>Разработка "дорожной карты" по внедрению рейтинговой системы научно-исследовательских учреждений</t>
  </si>
  <si>
    <t xml:space="preserve">Разработка механизма финансирования научной деятельности в медицине </t>
  </si>
  <si>
    <t xml:space="preserve"> Создание нормативно- правовых  условий для развития частных поставщиков медицинских услуг</t>
  </si>
  <si>
    <t xml:space="preserve">Разработка программ общественной информированности по вопросам безопасности пищевой продукции                </t>
  </si>
  <si>
    <t>Повышение квалификации врачей, средних медицинских работников, специализирующихся на лечении нового вируса COVID - 19</t>
  </si>
  <si>
    <t>Разработка, адаптация, пересмотр национальные стандарты и клинические протоколы в области охраны репродуктивного здоровья</t>
  </si>
  <si>
    <t>Разработка механизмов для оплаты за дорогостоящие медицинские услуги на третичном уровне</t>
  </si>
  <si>
    <t>Проект чрезвычайной ситуации противостояние   COVID-19 Грант №D604-TJ). Общая сумма 11,2 млн дол США</t>
  </si>
  <si>
    <t>Разработка   и принятие Государственной программы развития социальной защиты населения Республики Таджикистан на период до 2030 года</t>
  </si>
  <si>
    <t xml:space="preserve">Разработка Положения о реагировании и последовательности действий системы социальной защиты, в том числе социального страхования при различных чрезвычайных ситуациях (ЧС) </t>
  </si>
  <si>
    <t>Разработка дорожной карты по созданию системы привлечения, контроля и регулирования  инвестиционных пенсионных активов</t>
  </si>
  <si>
    <t>Развитие и внедрение различных видов социальных услуг, направленных на детей из бедных  семей и предотвращающих их попадание в интернатные/стационарные учреждения</t>
  </si>
  <si>
    <t>Подготовка и реализация  Государственной программы охраны историко-культурного наследия на 2021-2025 годы</t>
  </si>
  <si>
    <t>Улучшение инфраструктуры международного аэропорта Душанбе (сооружение грузового терминала)</t>
  </si>
  <si>
    <t xml:space="preserve">Разработка НПА для упрощения порядка входа на финансовый рынок новых участников, особенно иностранных финансовых организаций </t>
  </si>
  <si>
    <t xml:space="preserve">Разработка и внедрение Порядка обязательной продажи доли (от 5 до 10% от объема эмиссии) акций действующих и вновь образованных ОАО на биржевых площадках   </t>
  </si>
  <si>
    <t>Совершенствование системы управления Торговым порталом РТ</t>
  </si>
  <si>
    <t>Внедрение практики факторинга для экспортеров</t>
  </si>
  <si>
    <t>Разработка Программы развития государственной службы Республики Таджикистан, основными задача которых является повышение привлекательности государственной службы, привлечение и удержание высококвалифицированных кадров, а также улучшение системы управления человеческими ресурсами на государственной службе</t>
  </si>
  <si>
    <t>Разработка нормативных и институциональных механизмов государственных гарантий по обеспечению равноправия женщин и мужчин в органах государственной власти на разных уровнях</t>
  </si>
  <si>
    <t>Организация учебной программы (семинары, тренинги) для специалистов министерств и ведомств и всех заинтересованных сторон включая депутатский корпус и сотрудников аппарата МНМОРТ по методологии АРВ</t>
  </si>
  <si>
    <t>Внесение изменений и дополнений в действующие НПА относительно сокращения сроков содержания под стражей подозреваемых, обвиняемых и подсудимых, а также внедрение в практику следственных и судебных органов мер пресечения в виде домашнего ареста и залога</t>
  </si>
  <si>
    <t>Создание негосударственных центров оказания поддержки и социально-правовой помощи от насилия в семье</t>
  </si>
  <si>
    <t>Запуск единого центра общественных услуг для инвесторов и предпринимателей</t>
  </si>
  <si>
    <t>Разработка НПА направленных на регулирование проверок субъектов предпринимательства</t>
  </si>
  <si>
    <t>Развитие системы поддержек, стимулирования, гарантий и софинансирования проектов ГЧП</t>
  </si>
  <si>
    <t>Разработка порядка предоставления государственных гарантий капиталу частного сектора при финансировании проектов ГЧП</t>
  </si>
  <si>
    <t>Внедрение практики стратегического форсайта и др. передовых методов для прогнозирования сценариев развития цифровизации и принятия соответствующих решений и мер для оптимизации процессов</t>
  </si>
  <si>
    <t>Разработке национальной политики и планов по обеспечению сбалансированного развития городов, сельских районов и регионов с учетом вопросов миграции</t>
  </si>
  <si>
    <t>Проведение исследований региональных рынков труда</t>
  </si>
  <si>
    <t>Региональное расширение   программы  бесплатного школьного питания детей  из бедных семей  и уязвимых  групп</t>
  </si>
  <si>
    <t xml:space="preserve">Разработка  и принятие пакета стимулов, в том числе нефинансовых механизмов, поддержки роста престижа и качества педагогических работников образовательных учреждений </t>
  </si>
  <si>
    <t xml:space="preserve"> Совершенствование  информационных систем отслеживания трудоустройства выпускников  учреждений профессионального образования</t>
  </si>
  <si>
    <t>Проведение информационных и пропагандистских мероприятий по профессиональной ориентации среди студентов / молодежи</t>
  </si>
  <si>
    <t>Утверждение «дорожной карты» для включения вузов страны в список таких международных рейтинговых агентств, как QS, THE</t>
  </si>
  <si>
    <t>Проведение исследования по  определению потенциала созданных технопарков , их вклада в инновационное развитие страны</t>
  </si>
  <si>
    <t xml:space="preserve">Разработка нормативно правовой базы защиты здоровья населения  от вредных веществ и организмов в пище, напитках </t>
  </si>
  <si>
    <t>Разработка комплексного плана по здоровому образу жизни с целью повышения осведомленности населения в профилактике инфекционных заболеваний, в частности, нового вируса COVID -19</t>
  </si>
  <si>
    <t>Разработка, адаптация и распространение информационных материалов в области охраны репродуктивного здоровья, в том числе через средства массовой информации</t>
  </si>
  <si>
    <t>Разработка нормативных требований по определению категорий платных и бесплатных услуг, включая требования к единой шкале расценок за платные медицинские услуги</t>
  </si>
  <si>
    <t>Проект «Улучшение медицинских услуг матерям и детям в четырех районах Хатлонской области Маблаѓи умимии лоиња - 26, 87 миллион доллари амрикої ва 23 миллион доллари амрикої карзи имтиёзноки Бонки Исломии рушд -14, 95 миллион доллари амрикої Грант 8,5 млн дол США</t>
  </si>
  <si>
    <t xml:space="preserve">Разработка  и внедрение механизмов/ системы "обратной связи" в рамках укрепления информационной системы управления системой социального страхования и социальной помощи </t>
  </si>
  <si>
    <t xml:space="preserve">Совершенствование Единого Реестра по социальной защите населения с разбивкой по полу, возрасту с выделением детей, безработных, пожилых, людей с инвалидностью и др. уязмимых групп населения </t>
  </si>
  <si>
    <t xml:space="preserve">Организация оценки взаимосвязанности налоговой нагрузки  и пенсионного обеспечения в разрезе отраслей и регионов страны для представления Правительству </t>
  </si>
  <si>
    <t xml:space="preserve">Внедрение мероприятий по развитию системы реабилитационных центров в Среднесрочный план строительства, реабилитации, расширение инфраструктуры в системе здравоохранении в рамках проектов ГЧП
</t>
  </si>
  <si>
    <t xml:space="preserve"> Строительство новых зданий, реставрации зданий и помещений  учреждений культуры и искусства, оснащения их современным оборудованием и технологиями</t>
  </si>
  <si>
    <t xml:space="preserve"> Создание региональных платформ-навигаторов и набор сервисов непрерывного образования  на базе сайтов местных органов исполнительной власти</t>
  </si>
  <si>
    <t xml:space="preserve">Включение механизмов поддержки молодежного предпринимательства в  национальные программы поддержки предпринимательства </t>
  </si>
  <si>
    <t>Укрепление программ консультирования сверстников и клиник, дружественных к молодежи (особенно в части расширения  осведомленности о программе)</t>
  </si>
  <si>
    <t>Проведение специальных программ профориентации и трудоустройства для молодежи из "группы риска", создание мобильных профориентационных центров</t>
  </si>
  <si>
    <t>Проведение мониторинговых исследований по вопросам информатизации образования и психологического сопровождения подростков и молодежи  в образовательных учреждениях для изучения информационной среды, окружающей и влияющей на состояние здоровья и развитие</t>
  </si>
  <si>
    <t>Создание молодежного информационно-дискуссионного портала на базе сайта Комитета по делам молодежи и спорта при Правительстве Республики Таджикистан</t>
  </si>
  <si>
    <t xml:space="preserve"> Ращработка системы поддержки  для ведения предпринимательско-волонтерской деятельности подростков и молодежи в проектах охраны окружающей среды и мирного сосуществования</t>
  </si>
  <si>
    <t>Проведение крупных международных спортивных мероприятий</t>
  </si>
  <si>
    <t>Разработки новых и совершенствование действующих стандартов по соблюдению экологических, строительных и санитарных норм при строительстве туристической инфраструктуры,  качеству предоставления туристических услуг</t>
  </si>
  <si>
    <t>Развитие систем страхования в сфере туризма.</t>
  </si>
  <si>
    <t>Разработка плана действий по поддержке производства современных конкурентоспособных изделий кустарного промысла и сувениров, способствовать включению молодых девушек в систему возрождения и развития традиционных ремесел</t>
  </si>
  <si>
    <t>Разработка национального кадастра парниковых газов, нормативно правовой и методической  основы системы мониторинга, оценки и верификации (МОВ) выбросов парниковых газов</t>
  </si>
  <si>
    <t>Совершенствование системы оповещения на основе использования информационных коммуникационных технологий и вопросов адаптации к изменениям климата и другим жизненно важным аспектам.</t>
  </si>
  <si>
    <t>Создание Центра психологической помощи Комитета по чрезвычайным ситуациям и гражданской обороне при Правительстве Республики Таджикистан</t>
  </si>
  <si>
    <t>Укрепление технического потенциала Информационно-аналитического центра Комитета по чрезвычайным ситуациям и гражданской обороне при Правительстве Республики Таджикистан</t>
  </si>
  <si>
    <t>Поддержка региональных инициатив, включая разработку программы развития человеческого капитала и межрегиональной интеграции</t>
  </si>
  <si>
    <t>Разработка пакета мер по стимулирование вовлечения женщин в процессы принятия решений на всех уровнях и во всех секторах</t>
  </si>
  <si>
    <t xml:space="preserve"> Разработка  комплекса мероприятий по предупреждению безнадзорности, беспризорности и правонарушений, насилия и жестокости,
суицидальных проявлений среди детей и несовершеннолетних подростков</t>
  </si>
  <si>
    <t>Разработка комплексной программы сбалансированного развития регионов на основе аналитических оценок конкурентных преимуществ, производственно-отраслевой специализации регионов страны</t>
  </si>
  <si>
    <t>Разработка Дорожной карты по формированию государственного зернового фонда</t>
  </si>
  <si>
    <t>Внедрение передовых методов ведения сельского хозяйства в сельскохозяйственное производство (Международный стандарт Global G.A.P.)</t>
  </si>
  <si>
    <t>Строительства моста над плотиной Рогуна и дороги ведущей к ней</t>
  </si>
  <si>
    <t>Строительство автодороги Хорог-Рошткала-Тукузбулок</t>
  </si>
  <si>
    <t>Строительство железной дороги Джалолиддин Балхи-Джайхун - Нижний Пяндж - граница Исламской Республики Афганистан</t>
  </si>
  <si>
    <t>№</t>
  </si>
  <si>
    <t>МПНТ, АСПРТ</t>
  </si>
  <si>
    <t xml:space="preserve">МПНТ, АСПРТ  </t>
  </si>
  <si>
    <t xml:space="preserve">МПНТ, МЭРТ, ТК </t>
  </si>
  <si>
    <t>МЭиВР, АСПРТ, ГУП "ЖКХ"</t>
  </si>
  <si>
    <t>МПНТ, МЭРТ, ГКИУГИ</t>
  </si>
  <si>
    <t>План мероприятий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 реализации Программы среднесрочного развития Республики Таджикистан на 2021-2025 годы</t>
  </si>
  <si>
    <t xml:space="preserve">Приложение к постановлению 
Правительства Республики Таджикистан 
от «____» _______________2020, №______ 
</t>
  </si>
  <si>
    <t xml:space="preserve">ИТОГО, млн. долл. США </t>
  </si>
  <si>
    <t>ИТОГО, млн. сомони</t>
  </si>
  <si>
    <t xml:space="preserve">ВСЕГО, млн. сомони </t>
  </si>
  <si>
    <t>ВСЕГО, %</t>
  </si>
  <si>
    <t>(1) - примечание: цели, задачи и мероприятия касающиеся вопросов урбанизации, точек роста, экономических коридоров и кластеризации приведены в отраслевых разделах</t>
  </si>
  <si>
    <t>1. ПОВЫШЕНИЕ ЭФФЕКТИВНОСТИ ИСПОЛЬЗОВАНИЯ НАЦИОНАЛЬНЫХ РЕСУРСОВ</t>
  </si>
  <si>
    <t>§2. АГРАРНЫЙ СЕКТОР: ПРОДОВОЛЬСТВЕННАЯ БЕЗОПАСНОСТЬ И ОБЕСПЕЧЕНИЕ ДОСТУПА К КАЧЕСТВЕННОМУ ПИТАНИЮ</t>
  </si>
  <si>
    <t>§3. КОМПЛЕКСНОЕ УПРАВЛЕНИЕ ВОДНЫМИ РЕСУРСАМИ</t>
  </si>
  <si>
    <t xml:space="preserve">§4. ДОСТИЖЕНИЕ РЕАЛЬНОЙ ЭНЕРГЕТИЧЕСКОЙ БЕЗОПАСНОСТИ </t>
  </si>
  <si>
    <t>§5. РАСШИРЕНИЕ ТРАНСПОРТНОЙ ИНФРАСТРУКТУРЫ И РЕАЛИЗАЦИЯ ТРАНЗИТНОГО ПОТЕНЦИАЛА СТРАНЫ</t>
  </si>
  <si>
    <t>§6. ФИНАНСОВЫЙ СЕКТОР И ОБЕСПЕЧЕНИЕ ФИНАНСОВОЙ СТАБИЛЬНОСТИ</t>
  </si>
  <si>
    <t>S&amp;P"B-В" 
(устойчивый прогноз) ва Moody's "B3" 
(негативный прогноз)</t>
  </si>
  <si>
    <t>МФ РТ</t>
  </si>
  <si>
    <t xml:space="preserve"> МФ РТ,МЮ</t>
  </si>
  <si>
    <t xml:space="preserve"> МФ РТ , МЮ</t>
  </si>
  <si>
    <t xml:space="preserve">     ВМ, ВА</t>
  </si>
  <si>
    <t xml:space="preserve"> МФРТ, КГИ,  МЮ</t>
  </si>
  <si>
    <t xml:space="preserve"> МФ РТ, МЮ</t>
  </si>
  <si>
    <t xml:space="preserve"> МФ РТ, КГИ</t>
  </si>
  <si>
    <t xml:space="preserve">Усиление аналитического и прогностического потенциалов Министерства  финансов РТ на единой методологическая основе  </t>
  </si>
  <si>
    <t xml:space="preserve"> МФРТ, КГИ,  МЮ, Фондовые биржи</t>
  </si>
  <si>
    <t xml:space="preserve">НБТ, МЮ, Страховые компании </t>
  </si>
  <si>
    <t xml:space="preserve"> §7. СЕКТОР ВНЕШНЕЭКОНОМИЧЕСКОЙ ДЕЯТЕЛЬНОСТИ: ПОВЫШЕНИЕ ЭКСПОРТНОГО ПОТЕНЦИАЛА СТРАНЫ И ПОТЕНЦИАЛА ИМПОРТОЗАМЕЩЕНИЯ</t>
  </si>
  <si>
    <t>2. УКРЕПЛЕНИЕ ИНСТИТУЦИОНАЛЬНЫХ ОСНОВ ЭКОНОМИКИ</t>
  </si>
  <si>
    <t xml:space="preserve"> §1. СИСТЕМА ГОСУДАРСТВЕННОГО УПРАВЛЕНИЯ И УСИЛЕНИЕ ПРЕВЕНТИВНЫХ И АНТИКРИЗИСНЫХ МЕР И ПРОТИВОДЕЙСТВИЕ КОРРУПЦИИ</t>
  </si>
  <si>
    <t xml:space="preserve"> §2. ВЕРХОВЕНСТВО ЗАКОНА И ОБЕСПЕЧЕНИЕ ДОСТУПА К ПРАВОСУДИЮ</t>
  </si>
  <si>
    <t xml:space="preserve"> §3. УКРЕПЛЕНИЕ МАТРИЦЫ ИНСТИТУЦИОНАЛЬНЫХ ИЗМЕНЕНИЙ</t>
  </si>
  <si>
    <t xml:space="preserve"> §4. ФОРМИРОВАНИЕ ОСНОВ ЦИФРОВОЙ ТРАНСФОРМАЦИИ</t>
  </si>
  <si>
    <t xml:space="preserve">3. УПРАВЛЕНИЕ ДЕМОГРАФИЧЕСКИМИ ПРОЦЕССАМИ </t>
  </si>
  <si>
    <t xml:space="preserve"> §1. ПРОДУКТИВНАЯ ЗАНЯТОСТЬ</t>
  </si>
  <si>
    <t xml:space="preserve"> §2. ОБРАЗОВАНИЕ И НАУКА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</si>
  <si>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</si>
  <si>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</si>
  <si>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</si>
  <si>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</si>
  <si>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</si>
  <si>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</si>
  <si>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</si>
  <si>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</si>
  <si>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</si>
  <si>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</si>
  <si>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</si>
  <si>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 xml:space="preserve">Задача повышение конкурентоспособности и диверсификация промышленности </t>
  </si>
  <si>
    <r>
      <rPr>
        <sz val="10"/>
        <rFont val="Calibri"/>
        <family val="2"/>
        <charset val="204"/>
      </rPr>
      <t>§</t>
    </r>
    <r>
      <rPr>
        <sz val="10"/>
        <rFont val="Times New Roman"/>
        <family val="1"/>
        <charset val="204"/>
      </rPr>
      <t>1. ПРОМЫШЛЕННОСТЬ В РАМКАХ УСКОРЕННОЙ ИНДУСТРИАЛИЗАЦИИ</t>
    </r>
  </si>
  <si>
    <t xml:space="preserve">Долгосрочная  цель (приоритеты НСР и ЦУР): НСР 30 Ускоренная индустриализация               
ЦУР 9 Создание стойкой инфраструктуры, содействие  всеохватной и устойчивой индустриализации и инновациям                                   </t>
  </si>
  <si>
    <t>Индикаторы воздействия (impact):               
Рост объемов промышленного производства, %</t>
  </si>
  <si>
    <t>Среднесрочная цель увеличение объема промышленного производства  и ее доли в ВВП</t>
  </si>
  <si>
    <t>Индикаторы конечных результатов (outcome):                      
Доля промышленности в структуре ВВП  (% );</t>
  </si>
  <si>
    <t>Задача совершенствование институциональных основ для обеспечения устойчивого и превентивного развития отраслей промышленности</t>
  </si>
  <si>
    <t>Индикаторы отдачи (output):
Рост экспорта промышленной продукции, %</t>
  </si>
  <si>
    <t xml:space="preserve">Индикаторы отдачи (output):
Количество наименований экспортной продукции                                      </t>
  </si>
  <si>
    <t xml:space="preserve">Индикаторы конечных результатов (outcome):                                           Доля  обрабатывающей промышленности в структуре промышленности, %                                                                                </t>
  </si>
  <si>
    <t>Индикаторы отдачи (output):
Темпы роста объемов продаж отечественной промышленной продукции, (%)</t>
  </si>
  <si>
    <t xml:space="preserve">Индикаторы конечных результатов (outcome):                                    Количество новых рабочих мест, тыс. ед.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</si>
  <si>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Индикаторы отдачи (output):                                                                         Количество новых промышленных предприятий и цехов, ед.</t>
  </si>
  <si>
    <t xml:space="preserve">Индикаторы отдачи (output):  
Рост доли добавленной стоимости промышленности в ВВП, %   </t>
  </si>
  <si>
    <t xml:space="preserve">Индикаторы воздействия (impact):
Уровень самообеспеченности основными видами сельскохозяйственной продукции, в %, в том числе:                                                                                                                                                                                                                                      </t>
  </si>
  <si>
    <t>Индикаторы конечных результатов (outcome): 
Темп роста производства сельскохозяйственной продукции, в %, в том числе:</t>
  </si>
  <si>
    <t>Индикаторы отдачи (output): 
Объем производства сельского хозяйства на производственную единицу в разбивке по классам размера предприятий  (ЦУР 2.3.1)
в том числе:</t>
  </si>
  <si>
    <t>Индикаторы воздействия (impact):                              Уровень обеспеченности потребителей    поливной водой в %</t>
  </si>
  <si>
    <t>Уровень потерь воды, в %: 
поливной воды (при транспортировке и на  поливном участке)</t>
  </si>
  <si>
    <t>Индикаторы конечных результатов (outcome):
Степень внедрения интегрированного управления водными ресурсами (0–100)  (ЦУР 6.5.1)</t>
  </si>
  <si>
    <t xml:space="preserve">Индикаторы отдачи (output):
Количество внедренных новых правовых и регуляторных механизмов КУВР, единиц </t>
  </si>
  <si>
    <t xml:space="preserve">Индикаторы отдачи (output):
Количество созданных институциональных  механизмов КУВР, единиц </t>
  </si>
  <si>
    <t>Индикаторы отдачи (output):
1. Освоено новых земель (га)</t>
  </si>
  <si>
    <t>Индикаторы воздействия (impact):
Уровень покрытия потребности в электроэнергии в %</t>
  </si>
  <si>
    <t>Индикаторы конечных результатов (outcome):
Рост объема электроэнергии (млрд.кВт.час.)</t>
  </si>
  <si>
    <t>Индикаторы отдачи (output): 
Общая установленная генерирующая мощность увеличена  ( МВт)</t>
  </si>
  <si>
    <t>Индикаторы отдачи (output): 
Рост экспорта электроэнергии  (млрд.кВт.час.)</t>
  </si>
  <si>
    <t xml:space="preserve">Индикаторы отдачи (output): 
Количество  населенных пунктов подключенных к новым электрическим сетям 
</t>
  </si>
  <si>
    <r>
      <t>Индикаторы отдачи (output): 
Темпы  снижения потерь энергии  на 3%</t>
    </r>
    <r>
      <rPr>
        <sz val="11"/>
        <color rgb="FF7030A0"/>
        <rFont val="Times New Roman"/>
        <family val="1"/>
      </rPr>
      <t/>
    </r>
  </si>
  <si>
    <t>Индикаторы конечных результатов (outcome):
Объем дебиторской задолженности по оплате за поставленную электроэнергию, млн. сомони</t>
  </si>
  <si>
    <t>Индикаторы отдачи (output): 
Дополнителный доход за счет снижения технических потерь млн. сомони</t>
  </si>
  <si>
    <t xml:space="preserve">Индикаторы конечных результатов (outcome):
Объем грузоперевозок
в том числе по видам транспорта: </t>
  </si>
  <si>
    <t>Объем пассажироперевозок 
в том числе по видам транспорта:</t>
  </si>
  <si>
    <t xml:space="preserve">Индикаторы отдачи (output):                                                                                                          Грузооборот, млн. т/км </t>
  </si>
  <si>
    <t xml:space="preserve">Индикаторы воздействия (impact): 
Уровень монетизации экономики в ВВП, в % </t>
  </si>
  <si>
    <t>Индикаторы конечных результатов (outcome):
Рост доли активов финансового сектора в ВВП, в%;</t>
  </si>
  <si>
    <t>Индикаторы отдачи (output): 
Доля наличных денег, обращающихся вне финансовых организаций (банков и НБФО) (% к денежному агрегату М2)</t>
  </si>
  <si>
    <t xml:space="preserve">Индикаторы конечных результатов (outcome):
Совокупное долгосрочное финансирование РСЭ в национальной валюте,  млн.сомони </t>
  </si>
  <si>
    <t>Индикаторы отдачи (output): 
Объемы банковского кредитования реального сектора, млрд.сомони</t>
  </si>
  <si>
    <t xml:space="preserve">Индикаторы отдачи (output):
Доля предприятий финансового и реального секторов с внедренной  комплексной  системой  управления рисками, согласно  ISO 9001-2000, в % </t>
  </si>
  <si>
    <t>Индикаторы воздействия (impact):
Доля  торгового оборота в ВВП, в %</t>
  </si>
  <si>
    <t xml:space="preserve">Индикаторы конечных результатов (outcome):
Доля экспорта в ВВП, в % </t>
  </si>
  <si>
    <t>Индикаторы отдачи (output):
Количество наименований в экспортной корзине, ед</t>
  </si>
  <si>
    <t xml:space="preserve">Индикаторы отдачи (output):
Количество экспортеров, ед   </t>
  </si>
  <si>
    <t>Индикаторы отдачи (output):
Темпы роста экспорта, в %</t>
  </si>
  <si>
    <t xml:space="preserve">Индикаторы отдачи (output): 
Налоговые поступления увеличились относительно ВВП, в % </t>
  </si>
  <si>
    <t>Индикаторы отдачи (output):  
Доля основных бюджетных распорядителей, %</t>
  </si>
  <si>
    <t>Индикаторы отдачи (output): 
Доля налоговых деклараций (налог на прибыль, налог на добавленную стоимость), представленных субъектами хозяйствования в электронном виде, в%</t>
  </si>
  <si>
    <t xml:space="preserve">Индикаторы воздействия (impact):
Национальный Индекс Верховенства Закона </t>
  </si>
  <si>
    <t>Индикаторы конечных результатов (outcome):
Количество НПА, принятых после АРВ</t>
  </si>
  <si>
    <t>Индикаторы отдачи (output):                                                               
Доля проектов НПА прошедших экспертизы и получивших заключение по:</t>
  </si>
  <si>
    <t xml:space="preserve">Индикаторы отдачи (output):
Доля населения, имеющего доступ к нормативным правовым актам </t>
  </si>
  <si>
    <t xml:space="preserve">Индикаторы конечных результатов (outcome):
Доля жертв насилия, которые в последние 12 месяцев подали соответствующую жалобу в компетентные органы или другие официально признанные механизмы урегулирования конфликтов (ЦУР 16.3.1)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</si>
  <si>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Индикаторы отдачи (output):                                                                                  Степень эффективности деятельности судебных органов для защиты прав и законных интересов </t>
  </si>
  <si>
    <t>Индикаторы отдачи (output):                                                                                    Количество правовых бюро по оказанию бесплатной юридической помощи, ед.</t>
  </si>
  <si>
    <t>Индикаторы конечных результатов (outcome): 
Степень защищенности населения от различных форм дискриминации и насилия                                                                                                                                                                                                                                                                                                                                                                                                                                                                                                                                                                                     
в том числе:</t>
  </si>
  <si>
    <t>16.1.3 Доля населения, в последние 12 месяцев подвергшегося насилию: 
a) физическому</t>
  </si>
  <si>
    <t>Индикаторы отдачи (output):        
ЦУР 16.1.1 Число жертв умышленных убийств на 100 000 человек в разбивке по возрастной группе и полу</t>
  </si>
  <si>
    <t>Индикаторы конечных результатов (outcome):
ЦУР 16.4.1 Общий объем входящих и исходящих незаконных финансовых потоков</t>
  </si>
  <si>
    <t xml:space="preserve">Индикаторы конечных результатов (outcome):    
16.A.б Доля обращений, по которым были приняты положительные решения в результате обращения к Уполномоченному по правам человека                                                                                                                              </t>
  </si>
  <si>
    <t xml:space="preserve">Индикаторы отдачи (output):                                                                                                         Степень эффективности деятельности Уполномоченного по правам человека в защите прав и законных интересов граждан, статус Парижских принципов (ЦУР 16.а) </t>
  </si>
  <si>
    <t>Индикаторы воздействия (impact):
Позиция страны в оценке ВБ «Ведение бизнеса»,  место в рейтинге</t>
  </si>
  <si>
    <t>Индикаторы конечных результатов (outcome):
Доля частных инвестиций в ВВП, в %</t>
  </si>
  <si>
    <t xml:space="preserve">Индикаторы отдачи (output):
Налоговая нагрузка на субъекты предпринимательства, в % </t>
  </si>
  <si>
    <t>Индикаторы отдачи (output):
Доля частных инвестиций в реальный сектор и инфраструктуру в общем объеме инвестиций, в%</t>
  </si>
  <si>
    <t>Индикаторы конечных результатов (outcome):
Доля действующих предприятий в общем объеме зарегистрированных, в %, в том числе:</t>
  </si>
  <si>
    <t>Индикаторы отдачи (output):
Количество льготных кредитов, выданных бизнесу</t>
  </si>
  <si>
    <t xml:space="preserve">Индикаторы отдачи (output):
Количество сформированных бизнес-инкубаторов, технопарков, ед </t>
  </si>
  <si>
    <t>Индикаторы конечных результатов (outcome):
Количество реализованных проектов ГЧП, ед</t>
  </si>
  <si>
    <t>Индикаторы отдачи (output):
Количество проектов ГЧП включенных в единый Реестр, ед</t>
  </si>
  <si>
    <t>Индикаторы отдачи (output):
Темпы роста объема финансирования ГЧП в %</t>
  </si>
  <si>
    <t>Индикаторы отдачи (output):
Количество вновь созданных проектов ГЧП, ед</t>
  </si>
  <si>
    <t>Среднесрочная цель совершенствование структуры промышленности за счет опережающего развития  обрабатывающей промышленности</t>
  </si>
  <si>
    <t>Задача увеличение объема  производства  обрабатывающей промышленности и обеспечение  спроса  внутреннего рынка готовой продукцией</t>
  </si>
  <si>
    <t>Среднесрочная цель расширение индустриального пространства экономики страны с соблюдением мер по охране окружающей среды</t>
  </si>
  <si>
    <t>Задача рациональное размещение и развитие производительных сил страны</t>
  </si>
  <si>
    <t>Задача увеличение добавленной стоимости промышленных товаров – процесс развития кластеров</t>
  </si>
  <si>
    <t xml:space="preserve"> Восстановление и последующее развитие химических производств, способствующих увеличению производства минеральных удобрений, средств бытовой химии, каустической и кальцинированной соды и других</t>
  </si>
  <si>
    <t>Долгосрочная  цель достижение продовольственной безопасности (ЦУР 2)</t>
  </si>
  <si>
    <t>Задача совершенствование отраслевой политики управлением сельского хозяйства</t>
  </si>
  <si>
    <t>Среднесрочная цель обеспечение устойчивого развития аграрного сектора</t>
  </si>
  <si>
    <t>Среднесрочная цель обеспечение повышения производительности  сельского хозяйства (ЦУР 2.3.)</t>
  </si>
  <si>
    <t>Задача улучшение материально-технического и информационного обеспечения сельского хозяйства;</t>
  </si>
  <si>
    <t>Задача повышение потенциала сельхозпроизводителей</t>
  </si>
  <si>
    <t>Долгосрочная  цель (приоритеты НСР и ЦУР): Устойчивое, справедливое и равноправное обеспечение водой потребности водопользователей и природной среды (ЦУР 6)</t>
  </si>
  <si>
    <t>Среднесрочная цель внедрение системы Комплексного управления водными ресурсами</t>
  </si>
  <si>
    <t xml:space="preserve">Задача совершенствование нормативно правовой и регуляторной базы </t>
  </si>
  <si>
    <t>Задача укрепление институциональных основ развития КУВР</t>
  </si>
  <si>
    <t xml:space="preserve">Задача: повышение  доступа к ирригации и мелиорации </t>
  </si>
  <si>
    <t xml:space="preserve">Долгосрочная цель (приоритеты НСР и ЦУР): Достижение полной энергетической безопасности </t>
  </si>
  <si>
    <t>Среднесрочная цель обеспечение устойчивости в электроснабжении и  потреблении на всех уровнях</t>
  </si>
  <si>
    <t xml:space="preserve">Задача увеличение  генерирующих энергетических мощностей  </t>
  </si>
  <si>
    <t xml:space="preserve">Задача увеличение экспорта электрической энергии </t>
  </si>
  <si>
    <t xml:space="preserve">Задача расширение доступа потребителей высокогорных, труднодоступных и новых поселений к высококачественному электроэнергии </t>
  </si>
  <si>
    <t>Задача снижение уровня технических и коммерческих потерь электрической энергии</t>
  </si>
  <si>
    <t xml:space="preserve">Среднесрочная цель обеспечение эффективного финансового управления электроэнергетической отраслью </t>
  </si>
  <si>
    <t>Задача выполнение организационно - технических мероприятий с целю экономии средств</t>
  </si>
  <si>
    <t xml:space="preserve">Долгосрочная  цель (приоритеты НСР и ЦУР):   
Развитие транспортной инфраструктуры и реализация транзитного потенциала страны  </t>
  </si>
  <si>
    <t xml:space="preserve">Среднесрочная цель обеспечение устойчивого развития транзитного потенциала страны </t>
  </si>
  <si>
    <t>12)</t>
  </si>
  <si>
    <t>13)</t>
  </si>
  <si>
    <t>14)</t>
  </si>
  <si>
    <t>15)</t>
  </si>
  <si>
    <t>16)</t>
  </si>
  <si>
    <t>17)</t>
  </si>
  <si>
    <t>18)</t>
  </si>
  <si>
    <t xml:space="preserve">Задача укрепление транспортной инфраструктуры между городами и районами страны                                                                             </t>
  </si>
  <si>
    <t xml:space="preserve">Задача информатизация транспортного комплекса 
</t>
  </si>
  <si>
    <t xml:space="preserve">Задача формирование и развитие транзитных коридоров </t>
  </si>
  <si>
    <t>19)</t>
  </si>
  <si>
    <t>20)</t>
  </si>
  <si>
    <t>21)</t>
  </si>
  <si>
    <t>22)</t>
  </si>
  <si>
    <t>23)</t>
  </si>
  <si>
    <t>24)</t>
  </si>
  <si>
    <t>25)</t>
  </si>
  <si>
    <t>26)</t>
  </si>
  <si>
    <t xml:space="preserve">Задача развитие инфраструктуры железнодорожного транспорта                                                                           </t>
  </si>
  <si>
    <t xml:space="preserve">Задача развитие инфраструктуры гражданской авиации                                                                           </t>
  </si>
  <si>
    <t xml:space="preserve">Среднесрочная цель обеспечение  финансовой стабильности   и превентивного развития экономики    </t>
  </si>
  <si>
    <t xml:space="preserve">Задача усиление потенциала макрорегулирования по обеспечению финансовой стабильности и превентивного развития экономики                             </t>
  </si>
  <si>
    <t>Задача усиление коммуникационного потенциала регуляторов финансового сектора и повышение доверия субъектов рынка к финансовым институтам</t>
  </si>
  <si>
    <t>Долгосрочная  цель (приоритеты НСР и ЦУР):  Обеспечение доступности и диверсификация каналов долгосрочного финансирования РСЭ</t>
  </si>
  <si>
    <t xml:space="preserve">Среднесрочная цель диверсификация каналов долгосрочного финансирования РСЭ </t>
  </si>
  <si>
    <t xml:space="preserve">Задача улучшение  доступности  субъектов РСЭ к  долгосрочному финансированию </t>
  </si>
  <si>
    <t>Задача создание современной системы по управлению и минимизации финансовых рисков на макро- и микроуровнях</t>
  </si>
  <si>
    <t>Долгосрочная  цель  (приоритеты НСР и ЦУР):  Обеспечение устойчивого  развития внешнеэкономической деятельности</t>
  </si>
  <si>
    <t xml:space="preserve">Среднесрочная цель  повышение экспортного потенциала страны (ЦУР 17.11) </t>
  </si>
  <si>
    <t>Задача совершенствование нормативно-правовой базы, регулирующей внешнеторговую деятельность</t>
  </si>
  <si>
    <t>Задача повышение потенциала субъектов внешнеэкономической деятельности</t>
  </si>
  <si>
    <t>Задача усиление институциональных  мер для стимулирования роста экспорта</t>
  </si>
  <si>
    <t xml:space="preserve">Долгосрочные цели  повышение эффективности государства и соблюдение конституционных прав граждан (приоритеты НСР и ЦУР) </t>
  </si>
  <si>
    <t>Среднесрочная цель  повышение эффективности государственного управления</t>
  </si>
  <si>
    <t>Задача  совершенствование системы государственного управления</t>
  </si>
  <si>
    <t>Задача обеспечение государственных структур высококвалифицированными кадрами</t>
  </si>
  <si>
    <t xml:space="preserve">Задача  повышение качества государственных услуг на местном уровне </t>
  </si>
  <si>
    <t>Задача  снижение коррупции во всех ее формах (ЦУР 16.5)</t>
  </si>
  <si>
    <t>Среднесрочная цель  совершенствование системы управления государственными финансами</t>
  </si>
  <si>
    <t>Задача  повышение эффективности финансовой дисциплины</t>
  </si>
  <si>
    <t>Задача рациональное распределение финансовых ресурсов и их эффективное использование</t>
  </si>
  <si>
    <t>Задача  обеспечение  эффективности финансовых операций</t>
  </si>
  <si>
    <t>Задача  обеспечение прозрачности системы государственных финансов</t>
  </si>
  <si>
    <t>Долгосрочная  цель  (приоритеты ЦУР):      
Обеспечение верховенства закона и равного доступа к правосудию</t>
  </si>
  <si>
    <t>Среднесрочная цель  совершенствование системы нормотворчества</t>
  </si>
  <si>
    <t xml:space="preserve">Задача совершенствование процедур и механизмов нормотворчества </t>
  </si>
  <si>
    <t xml:space="preserve">Задача обеспечение доступности всех нормативных правовых актов населению </t>
  </si>
  <si>
    <t xml:space="preserve">Среднесрочная цель совершенствование системы и форм доступа населения к правосудию </t>
  </si>
  <si>
    <t>Задача совершенствование деятельности судебной системы для обеспечения доступа к правосудию</t>
  </si>
  <si>
    <t xml:space="preserve">Задача  совершенствование системы оказания бесплатной правовой помощи населению </t>
  </si>
  <si>
    <t>Среднесрочная цель ликвидация всех форм дискриминации и насилия в обществе</t>
  </si>
  <si>
    <t xml:space="preserve">Задача совершенствование политики и механизмов по предотвращению всех форм дискриминации и насилия </t>
  </si>
  <si>
    <t xml:space="preserve">Среднесрочная цель борьба с незаконными финансовыми потоками   </t>
  </si>
  <si>
    <t>Задача совершенствование механизмов по противодействию легализации доходов, полученных преступным путём</t>
  </si>
  <si>
    <t>Среднесрочная цель усиление правозащитных механизмов в обеспечении защиты прав и свобод человека и гражданина</t>
  </si>
  <si>
    <t xml:space="preserve">Задача  усиление роли Уполномоченного по правам человека в защите прав и законных интересов граждан </t>
  </si>
  <si>
    <t xml:space="preserve">Долгосрочная цель  (приоритеты НСР и ЦУР): Повышение конкурентоспособности и инвестиционной привлекательности страны </t>
  </si>
  <si>
    <t>Среднесрочная цель повышение инвестиционного потенциала и снижение инвестиционных рисков</t>
  </si>
  <si>
    <t xml:space="preserve">Задача совершенствование и внедрение новых мер для улучшения инвестиционной привлекательности </t>
  </si>
  <si>
    <t>Задача  увеличение объема инвестиций в реальный сектор и инфраструктуру</t>
  </si>
  <si>
    <t xml:space="preserve">Среднесрочная цель  совершенствование институциональной базы развития бизнес среды </t>
  </si>
  <si>
    <t xml:space="preserve">Задача развитие системы государственных гарантий и льгот </t>
  </si>
  <si>
    <t>Задача повышение предпринимательской культуры и грамотности на национальном уровне</t>
  </si>
  <si>
    <t>Среднесрочная цель расширение участия ГЧП во всех сферах экономики</t>
  </si>
  <si>
    <t>Задача совершенствование законодательной базы в сфере ГЧП</t>
  </si>
  <si>
    <t>Задача  повышение эффективности ресурсного распределения проектов ГЧП</t>
  </si>
  <si>
    <t>Задача улучшение информационной доступности и прозрачности проектов ГЧП</t>
  </si>
  <si>
    <t xml:space="preserve">Долгосрочная  цель: (приоритеты НСР 2030 и ЦУР)  формирование основ цифровой трансформации    </t>
  </si>
  <si>
    <t xml:space="preserve">Среднесрочная цель совершенствование нецифрового фундамента цифровой трансформации              </t>
  </si>
  <si>
    <t xml:space="preserve">Задача обеспечение эффективного управления отраслью связи  </t>
  </si>
  <si>
    <t>Задача  развитие цифровых навыков в системе государственного управления</t>
  </si>
  <si>
    <t>Задача информационно-просветительское обеспечение цифровой трансформации</t>
  </si>
  <si>
    <t>Среднесрочная цель  укрепление цифровых основ цифровой трансформации</t>
  </si>
  <si>
    <t xml:space="preserve">Задача  создание современной цифровой инфраструктуры </t>
  </si>
  <si>
    <t xml:space="preserve">Долгосрочная цель (приоритеты НСР и ЦУР): Укрепление системы данных о населении и улучшение анализа и использования данных для анализа, ориентированных на политику исследований, демографических прогнозов, политики, планирования, программирования, бюджетирования и инвестиций  </t>
  </si>
  <si>
    <t>Индикаторы воздействия (impact):
Коэффициент естественного прироста населения на 1000 чел. населения</t>
  </si>
  <si>
    <t xml:space="preserve">Среднесрочная цель укрепление национальной системы сбора, анализа, использование и распространение демографических данных.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</si>
  <si>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Индикаторы конечных результатов (outcome):
Количество целевых показателей ЦУР, по которым имеются надежные национальные данные, с разбивкой по возрасту, полу, регионам и социально-экономическим характеристикам.                                                                                          </t>
  </si>
  <si>
    <t xml:space="preserve">Задача укрепление потенциала соответствующих сотрудников в сборе, обработки, анализа и распространение данных ПНЖФ  </t>
  </si>
  <si>
    <t xml:space="preserve">Индикаторы отдачи (output):
Укреплен потенциал соответствующих сотрудников в сборе, обработки, анализа и распространение данных ПНЖФ (%)   </t>
  </si>
  <si>
    <t xml:space="preserve">Задача повышение технического потенциала государственных учреждений по анализу социально-экономических и демографических данных </t>
  </si>
  <si>
    <t>Индикаторы отдачи (output):
Количество сотрудников, прошедших обучение на основе нового оборудования и программного обеспечения (%)</t>
  </si>
  <si>
    <t>Задача формирование и совершенствование системы по управлению демографическим процессом</t>
  </si>
  <si>
    <t>Индикаторы отдачи (output): 
Количество принятых НПА, регулирующих демографические процессы</t>
  </si>
  <si>
    <t>Долгосрочная цель (приоритеты НСР и ЦУР): 
Обеспечение продуктивной занятости</t>
  </si>
  <si>
    <t>Индикаторы воздействия (impact):
Официальный уровень безработицы</t>
  </si>
  <si>
    <t xml:space="preserve">Среднесрочная цель  развитие конкурентного рынка труда   </t>
  </si>
  <si>
    <t>Индикаторы конечных результатов (outcome):
Создание не менее 100 000 постоянных рабочих мест в год;</t>
  </si>
  <si>
    <t>Задача  укрепление институциональной системы рынка труда</t>
  </si>
  <si>
    <t>Индикаторы отдачи (output): 
Уровень формальной занятости, в %</t>
  </si>
  <si>
    <t>Задача создание набора стимулов для работодателей для трудоустройства людей с ограниченными возможностями в формальном секторе</t>
  </si>
  <si>
    <t>Индикаторы отдачи (output): 
Количество людей с ограниченными возможностями, занятых в отраслях экономики, выросло</t>
  </si>
  <si>
    <t xml:space="preserve">Индикаторы отдачи (output): 
Количество детей, занятых на рынке труда, сокращено.                                                                                                                                                                     </t>
  </si>
  <si>
    <t>Индикаторы отдачи (output): 
Доля обучающихся новым технологиям, в %.</t>
  </si>
  <si>
    <t>Индикаторы отдачи (output): 
Доля трудящихся-мигрантов и членов их семей (от общего числа выехавших), занесенных в единую электронную базу данных (%)</t>
  </si>
  <si>
    <t>Индикаторы воздействия (impact):
Доля лиц с профессиональным образованием среди занятого населения(%), в том числе:</t>
  </si>
  <si>
    <t xml:space="preserve">Индикаторы конечных результатов (outcome):                
1) Доля детей в возрасте от 3 до 6 лет охваченных системой дошкольного образования (ЦУР 4.2.1.2),%    </t>
  </si>
  <si>
    <t>Индикаторы отдачи (output):                                                       1) Количество вновь  введенных ученических мест в образовательных учреждениях, тыс. ед, в том числе:</t>
  </si>
  <si>
    <t xml:space="preserve">Индикаторы отдачи (output):                                                                                      Доля образовательных школ с оборудованными  специализированными кабинетами,% </t>
  </si>
  <si>
    <t>Индикаторы воздействия (impact):                                           Доля детей и молодёжи, достигших, по меньшей мере, минимального уровня грамотности и навыков счёта (в %), в том числе: (ЦУР 4.1.1.):</t>
  </si>
  <si>
    <t>Индикаторы конечных результатов (outcome): Количество альтернативных программ раннего развития и дошкольного образования, утверждённых Коллегией МОН РТ</t>
  </si>
  <si>
    <t xml:space="preserve">Индикаторы отдачи (output):                                                         Число  новых   и усовершенствованных государственных и предметных стандартов, учебных планов, программ и учебно-методических пособий </t>
  </si>
  <si>
    <t>Индикаторы отдачи (output):                                                     Удельный вес численности педагогических работников, прошедших повышение квалификации и профессиональную переподготовку в текущем году, %</t>
  </si>
  <si>
    <t>Индикаторы отдачи (output):                                                      Удельный вес числа образовательных организаций, в которых созданы органы коллегиального управления с участием общественности (родители, работодатели), в общем числе образовательных организаций,%</t>
  </si>
  <si>
    <r>
      <t xml:space="preserve">Индикаторы воздействия (impact): 
Среднегодовой реальный темп прироста объемов финансирования системы образования,%                                                             </t>
    </r>
    <r>
      <rPr>
        <sz val="14"/>
        <color rgb="FF000000"/>
        <rFont val="Times New Roman"/>
        <family val="1"/>
        <charset val="204"/>
      </rPr>
      <t/>
    </r>
  </si>
  <si>
    <t xml:space="preserve">Индикаторы конечных результатов (outcome):                 Исполнение бюджета сектора образования, включая Программу государственных инвестиций и специальные средства, в сравнении с утверждённым планом (в % к утверждённому плану)                </t>
  </si>
  <si>
    <t>Индикаторы отдачи (output):                                                                                Объем притока частных инвестиций в систему образования, тыс. сомони</t>
  </si>
  <si>
    <t>Индикаторы конечных результатов (outcome):                                  Уровень  участия  в организованных видах  обучения  (за год до официально установленного возраста поступления в начальную школу), %  в  том числе (ЦУР 4.2.2.):</t>
  </si>
  <si>
    <t>Индикаторы отдачи (output):                                              Количество учреждений раннего развития и дошкольного образования</t>
  </si>
  <si>
    <t>Индикаторы отдачи (output):                                                                                                       Количество трёхсменных общеобразовательных учреждений (всего по государственным учреждениям)</t>
  </si>
  <si>
    <t>Индикаторы отдачи (output):                                                    Доля обучающихся в учреждениях НПО и СПО в общем количестве студентов профессионального образования (в %).</t>
  </si>
  <si>
    <t>Индикаторы отдачи (output):                                                    Доля высших учебных заведений (ВУЗов)  подготовленных к международной аккредитации, %</t>
  </si>
  <si>
    <t>Индикаторы воздействия (impact):                                      Позиция страны в глобальном инновационном индексе, место в глобальном рейтинге</t>
  </si>
  <si>
    <t xml:space="preserve">Индикаторы конечных результатов (outcome):                                                   Объем  государственного финансирования развития науки, % к ВВП                                           </t>
  </si>
  <si>
    <t xml:space="preserve">Индикаторы отдачи (output):                                                         Доля сотрудников с ученной степенью в общем числе ППС  вузов страны </t>
  </si>
  <si>
    <t>Индикаторы отдачи (output):                                             Количество отечественных компаний, вовлеченных в разработку технологий, продуктов, услуг на базе технопарков/ или исследовательских проектов научных учреждений и вузов  страны, ед</t>
  </si>
  <si>
    <t>Индикаторы воздействия (impact):
1. Доля финансирования здравоохранения к ВВП, в%</t>
  </si>
  <si>
    <t xml:space="preserve">Индикаторы конечных результатов (outcome):
Доля медицинских учреждений, постоянно располагающих набором основных необходимых и доступных лекарственных средств , в % (ЦУР 3.b.3) </t>
  </si>
  <si>
    <t xml:space="preserve">Индикаторы отдачи (output):
Ежегодный % обученных специалистов и подготовленных медицинских кадров </t>
  </si>
  <si>
    <t>Индикаторы отдачи (output):
% внедренных клинических протоколов и стандартов;</t>
  </si>
  <si>
    <t>Индикаторы отдачи (output):
Количество наименований выпускаемых отечественных лекарственных средств и медицинских товаров, ед.</t>
  </si>
  <si>
    <t>Число медицинских работников и их распределение (на 100 тыс.) (ЦУР 3.c.1)
врачи</t>
  </si>
  <si>
    <t xml:space="preserve">Индикаторы воздействия (impact):
Вклад туризма в ВВП в процентном отношении к совокупному ВВП страны (ЦУР 8.9.1)                                                                    </t>
  </si>
  <si>
    <t xml:space="preserve">Индикаторы конечных результатов (outcome):                                                                            Объем притока инвестиций  в  отрасль,  % к ВДС отрасли </t>
  </si>
  <si>
    <t xml:space="preserve">Индикаторы отдачи (output):                                                        Число  разработанных и обновленных нормативно-правовых  актов и стандартов   </t>
  </si>
  <si>
    <t>Индикаторы конечных результатов (outcome):                                                                             Позиция Республики Таджикистан в рейтинге Всемирного экономического форума по развитию туризма</t>
  </si>
  <si>
    <t>Индикаторы отдачи (output):                                                                Доля туристических предприятий, инфраструктура которых соответствует международным стандартам, %</t>
  </si>
  <si>
    <t>Индикаторы отдачи (output):                      
Доля туристов, пользующихся онлайн-сервисами страны, %</t>
  </si>
  <si>
    <t>Индикаторы отдачи (output):                                                                                                                                   Количество туристических компаний</t>
  </si>
  <si>
    <t>Индикаторы конечных результатов (outcome):                                                                          Темп роста потока внутренних туристов между регионами, %</t>
  </si>
  <si>
    <t>Индикаторы отдачи (output):                                                        Рост количества внутренних туристов ,%</t>
  </si>
  <si>
    <t>Индикаторы воздействия (impact):
Уровень обеспеченности населения жильём, м2/на чел</t>
  </si>
  <si>
    <t xml:space="preserve">Индикаторы конечных результатов (outcome):                                                      1. Объем ввода жилья в разрезе городов и районов (тыс. кв.м.)   </t>
  </si>
  <si>
    <t>Индикаторы отдачи (output):
Ввод в действие доступного жилья (тыс. кв. м.)</t>
  </si>
  <si>
    <t>Индикаторы отдачи (output): 
Построены трансформаторные подстанции, единиц</t>
  </si>
  <si>
    <t xml:space="preserve">Индикаторы конечных результатов (outcome):
Доля населения обеспеченного безопасной питьевой водой в разрезе городов и районов.    </t>
  </si>
  <si>
    <t>Индикаторы отдачи (output):
Количество созданных коммунальных предприятий в сельских джамоатах</t>
  </si>
  <si>
    <t xml:space="preserve">Индикаторы отдачи (output):
Уровень рентабельности предприятий ЖКХ в %
</t>
  </si>
  <si>
    <t>Индикаторы конечных результатов (outcome):
Доля населения обеспеченного безопасной питьевой водой, в %:</t>
  </si>
  <si>
    <t>Индикаторы отдачи (output):
Количество созданных региональных компаний по водоснабжению и водоотведению</t>
  </si>
  <si>
    <t>Индикаторы отдачи:
Уровень износа   инфраструктуры, в %:
в системе питьевого водоснабжения</t>
  </si>
  <si>
    <t xml:space="preserve">ЦУР 11.6. Улучшение качества воздуха :                        Индикаторы воздействия (impact):
Выбросы загрязняющих веществ в атмосферу от стационарных
источников в расчете на 1 кв. км/тонн  -всего </t>
  </si>
  <si>
    <t xml:space="preserve">Индикаторы конечных результатов (outcome):                                                                                                                                                                                                                
Выбросы парниковых газов на душу населения тонны в СО2 эквиваленте  
</t>
  </si>
  <si>
    <t>Индикаторы отдачи (output):
Уровень информированности населения о рисках изменения климата,  в %, в том чмсле:</t>
  </si>
  <si>
    <t>Индикаторы отдачи (output):   
Количество совместных мероприятий в рамках Национальной платформы, в квартал, ед.</t>
  </si>
  <si>
    <t>Индикаторы отдачи (output):                                                                              Количество сотрудников уполномоченных государственных структур прошедшие курсы по вопросам изменения климата, всего %</t>
  </si>
  <si>
    <t>Индикаторы воздействия (impact):                                                                             Защитные леса и другие лесистые местности, тыс гектаров в год</t>
  </si>
  <si>
    <t xml:space="preserve">Индикаторы конечных результатов (outcome):                                                        ЦУР 15: Необходимость остановить процесс утраты биоразнообразия;             Сохранение генетического разнообразия - минимум на уровне 60% от потребностей 2019 года                                                                                </t>
  </si>
  <si>
    <t xml:space="preserve">Индикаторы отдачи (output):                                                                      Восстановление деградированных экосистем, % </t>
  </si>
  <si>
    <t>Индикаторы конечных результатов (outcome):  
Объем ущерба от стихийных бедствий, % ВВП</t>
  </si>
  <si>
    <t xml:space="preserve">Индикаторы отдачи (output):  
Охват населенных пунктов системой раннего предупреждения %  </t>
  </si>
  <si>
    <t>Индикаторы отдачи (output): 
Увеличение объема иностранных инвестиций направленные для укрепления КЧСиГО, %</t>
  </si>
  <si>
    <t>Индикаторы отдачи (output):
Увеличение количества и эффективности проведенных учений по готовности к ЧС, %</t>
  </si>
  <si>
    <t>Индикаторы отдачи (output): 
Уровень готовности населения к преодолению рисков стихийных бедствий с особым вниманием к женщинам, детям и уязвимым группам (инвалидам и престарелым), в% от общей численности населения</t>
  </si>
  <si>
    <t>Индикаторы воздействия (impact):                                                                                                      Темпы роста расходов домохозяйств или доходов на душу населения среди наименее обеспеченных 40 процентов населения и среди населения в целом (ЦУР 10.1.1.)</t>
  </si>
  <si>
    <t>Индикаторы конечных результатов (outcome):                      Объем бюджетного финансирования  социального сектора  экономики, % к ВВП</t>
  </si>
  <si>
    <t>Индикаторы отдачи (output):                                                        Темп прироста ВВП на душу населения, %</t>
  </si>
  <si>
    <t>Индикаторы воздействия (impact):                                                                                                       Число нормативно -правовых  актов, обеспечивающих надежное соблюдение норм по недопустимости дискриминации по половому признаку (ЦУР 5.1.1.)</t>
  </si>
  <si>
    <t xml:space="preserve">Индикаторы конечных результатов (outcome):                  Индекс  гендерного неравенства, в том числе:                                                             </t>
  </si>
  <si>
    <t>Индикаторы отдачи (output):                                                                                             Рост доли женщин в системе государственного управления в разрезе секторов/ отраслей экономики и регионов страны</t>
  </si>
  <si>
    <t xml:space="preserve">Индикаторы воздействия (impact):                                                                                                       Уровень детской бедности,% 
                                                                                        </t>
  </si>
  <si>
    <t>Индикаторы конечных результатов (outcome):                      Процент детей, проживающих в домохозяйствах с уровнем доходов ниже 50% среднего дохода в стране</t>
  </si>
  <si>
    <t>Индикаторы отдачи (output):                                                      Число новых нормативно - правовых актов, затрагивающих  вопросы обеспечения детского благополучия (здоровья, образования, социальная защита), ед</t>
  </si>
  <si>
    <t>Индикаторы воздействия (impact):
Индекс конкурентного развития регионов</t>
  </si>
  <si>
    <t>Индикаторы конечных результатов (outcome):
Количество общественных слушаний в год по:
местным бюджетам (проект бюджета, исполнение), %</t>
  </si>
  <si>
    <t xml:space="preserve">Индикаторы отдачи (output):
Количество кадров МИОГВ, повысивших потенциал </t>
  </si>
  <si>
    <t>Индикаторы конечных результатов (outcome):
Доля населения проживающего в комфортных населенных пунктах, в %</t>
  </si>
  <si>
    <t>Индикаторы отдачи (output):
Доля комфортных населенных пунктов, отвечающим стандартам оценки, в %</t>
  </si>
  <si>
    <t>Задача  разработка и внедрение Системы мониторинга детского труда</t>
  </si>
  <si>
    <t>Задача совершенствование программ начального и среднего профессионального образования в области технологий.</t>
  </si>
  <si>
    <t xml:space="preserve">Задача  развитие системы управления трудовой миграцией </t>
  </si>
  <si>
    <t>Долгосрочная  цель  (приоритеты НСР и ЦУР): Обеспечение равенства и доступности образования</t>
  </si>
  <si>
    <t xml:space="preserve">Среднесрочная цель активизация механизмов обеспечения равного доступа и участия на всех уровнях образования </t>
  </si>
  <si>
    <t>Задача развитие инфраструктуры, обеспечивающее равную доступность системы образования</t>
  </si>
  <si>
    <t>Долгосрочная  цель  (приоритеты НСР и ЦУР): Повышение качества образования на всех уровнях</t>
  </si>
  <si>
    <t>Среднесрочная цель  улучшение условий для повышения качества обучения на всех уровнях образования</t>
  </si>
  <si>
    <t xml:space="preserve">Задача  обновление технологий, содержания и методов обучения </t>
  </si>
  <si>
    <t>Задача  развитие системы подготовки и переподготовка кадров, повышения квалификации</t>
  </si>
  <si>
    <t xml:space="preserve">Задача  укрепление системы и институционального механизма оценки качества обучения </t>
  </si>
  <si>
    <t>Долгосрочная  цель (приоритеты НСР и ЦУР): Повышение финансовой устойчивости и эффективности в секторе образования</t>
  </si>
  <si>
    <t>Среднесрочная цель усиления эффективности механизмов управления системой образования</t>
  </si>
  <si>
    <t>Задача повышение эффективности финансирования  системы образования</t>
  </si>
  <si>
    <t>Задача укрепление информационной системы управления образования (ИСУО)</t>
  </si>
  <si>
    <t>Задача  усиление стратегических подходов к планированию, расширение практики использования инновационных идей, разработок и технологий в развитии системы образования</t>
  </si>
  <si>
    <t xml:space="preserve">Среднесрочная цель обеспечение   комплексности и связанности  действий   в системе образования </t>
  </si>
  <si>
    <t>Задача  поддержка и расширение  системы дошкольного образования</t>
  </si>
  <si>
    <t>Задача  укрепление  потенциала системы Начального и общего среднего образования</t>
  </si>
  <si>
    <t>Задача  повышение практико-ориентированности и гибкости системы начального и среднего профессионального образования</t>
  </si>
  <si>
    <t>Задача  обеспечение соответствия высшего профессионального образования потребностям экономики и рынку труда</t>
  </si>
  <si>
    <t>Долгосрочная  цель (приоритеты НСР и ЦУР): Развитие национальных центров научно – исследовательских и опытно – конструкторских разработок</t>
  </si>
  <si>
    <t>Среднесрочная цель  повышение продуктивности научно – исследовательской деятельности</t>
  </si>
  <si>
    <t xml:space="preserve">Задача  усиление научно-исследовательской базы учреждений высшего профессионального образования и научно-исследовательских институтов </t>
  </si>
  <si>
    <t xml:space="preserve">Задача развитие научной и научно-производственной кооперации </t>
  </si>
  <si>
    <t>§3. ЗДОРОВЬЕ И ДОЛГОЛЕТИЕ</t>
  </si>
  <si>
    <t>Долгосрочная  цель (приоритеты НСР и ЦУР): Системные преобразования в здравоохранении</t>
  </si>
  <si>
    <t>Среднесрочная цель кардинальное повышение потенциала системы здравоохранения</t>
  </si>
  <si>
    <t xml:space="preserve">Задача повышение эффективности управления человеческими ресурсами в отрасли здравоохранения </t>
  </si>
  <si>
    <t xml:space="preserve">Задача укрепление нормативно – правовой и регуляторной базы системы здравоохранения </t>
  </si>
  <si>
    <t>Задача укрепление инфраструктуры системы  медицинского обслуживания (с точки зрения планирования и управления)</t>
  </si>
  <si>
    <t xml:space="preserve">Задача обеспечение доступности и качества лекарственных средств </t>
  </si>
  <si>
    <t>Долгосрочная  цель (приоритеты НСР и ЦУР): Внедрение моделей ведения здорового образа жизни и создание системы снижения риска заболеваний</t>
  </si>
  <si>
    <t xml:space="preserve">Среднесрочная цель укрепление превентивной деятельности системы здравоохранения
</t>
  </si>
  <si>
    <t xml:space="preserve">Задача укрепление механизмов обеспечения безопасности продуктов питания и обеспечения сбалансированного питания  </t>
  </si>
  <si>
    <t xml:space="preserve">Задача организация борьбы с ВИЧ/СПИД, туберкулез и вирусный гепатит, новый вирус COVID -19 </t>
  </si>
  <si>
    <t xml:space="preserve">Задача обеспечение охвата всех граждан профилактическими медицинскими осмотрами  </t>
  </si>
  <si>
    <t>Долгосрочная  цель (приоритеты НСР и ЦУР) Улучшение доступности, качества и эффективности медико-санитарных услуг</t>
  </si>
  <si>
    <t>Среднесрочная цель улучшение системы оказания медико-санитарных услуг</t>
  </si>
  <si>
    <t>Задача усиление первичной медико-санитарной помощи, основанной на семейной медицине</t>
  </si>
  <si>
    <t>Задача развитие специализированной медицинской помощи</t>
  </si>
  <si>
    <t>Задача организация медико-санитарных услуг детям</t>
  </si>
  <si>
    <t xml:space="preserve">Задача организация медико-санитарной помощи по охране репродуктивного здоровья </t>
  </si>
  <si>
    <t>Долгосрочная  цель (приоритеты НСР и ЦУР): Развитие ресурсов здравоохранения</t>
  </si>
  <si>
    <t>Среднесрочная цель улучшение системы финансирования в здравоохранение</t>
  </si>
  <si>
    <t xml:space="preserve">Задача оптимизация механизмов финансирования и эффективного использования финансовых средств в системе здравоохранения </t>
  </si>
  <si>
    <t>Долгосрочная  цель (приоритеты НСР и ЦУР):                                                                               институциональная модернизация системы социальной защиты</t>
  </si>
  <si>
    <t>Среднесрочная цель институциональная модернизация обеспечения адресности социальной защиты</t>
  </si>
  <si>
    <t xml:space="preserve">Задача укрепление механизмов адресности системы социальной помощи  </t>
  </si>
  <si>
    <t xml:space="preserve">Задача улучшение качества предоставления социальных услуг в системе социальной защиты </t>
  </si>
  <si>
    <t xml:space="preserve">Задача создание более  эффективной и оптимальной системы финансирования и управления в сфере социальной защиты </t>
  </si>
  <si>
    <t>Долгосрочная  цель (приоритеты НСР и ЦУР): обеспечение долгосрочной устойчивости пенсионной системы</t>
  </si>
  <si>
    <t>Среднесрочная цель обеспечение долгосрочной финансовой устойчивости пенсионной системы</t>
  </si>
  <si>
    <t xml:space="preserve">Задача поддержка институциональных преобразований в пенсионной системе </t>
  </si>
  <si>
    <t>Долгосрочная  цель (приоритеты НСР и ЦУР): сочетание направлений действий защищающего и стимулирующего возможности характера в процессе социальной защиты  уязвимых слоев населения.</t>
  </si>
  <si>
    <t xml:space="preserve">Среднесрочная цель развитие стимулирующей направленности системы социального страхования и социальной защиты </t>
  </si>
  <si>
    <t>Задача развитие системы социальной защиты детей  и подростков</t>
  </si>
  <si>
    <t>Задача развитие системы социальной защиты лиц трудоспособного возраста</t>
  </si>
  <si>
    <t xml:space="preserve">Задача развитие системы социальной защиты лиц старше трудоспособного возраста, в частности пожилых граждан
</t>
  </si>
  <si>
    <t>Задача укрепление системы социальной защиты лиц с инвалидностью</t>
  </si>
  <si>
    <t xml:space="preserve">Задача совершенствование механизмов нефинансовой поддержки уязвимых групп населения
</t>
  </si>
  <si>
    <t xml:space="preserve">§4. СОЦИАЛЬНАЯ ЗАЩИТА </t>
  </si>
  <si>
    <t>§5. КУЛЬТУРА И ИСКУСТВО</t>
  </si>
  <si>
    <t>Долгосрочная  цель (приоритеты НСР и ЦУР): модернизация системы государственной поддержки культуры и искусства</t>
  </si>
  <si>
    <t xml:space="preserve">Среднесрочная цель развитие  механизмов государственной поддержки культуры и искусства </t>
  </si>
  <si>
    <t>Задача совершенствование нормативно-правовой и программной базы</t>
  </si>
  <si>
    <t>Задача повышение эффективности управления человеческими ресурсами</t>
  </si>
  <si>
    <t>Задача укрепление финансового обеспечения и инфраструктуры</t>
  </si>
  <si>
    <t xml:space="preserve">Задача  цифровая трансформация и информатизация в деятельности учреждений культуры                         </t>
  </si>
  <si>
    <t xml:space="preserve">Среднесрочная цель обеспечение развития единого культурного пространства в стране </t>
  </si>
  <si>
    <t>Задача расширение необходимых условий для реализации творческого потенциала населения</t>
  </si>
  <si>
    <t>Задача активизация процессов интеграции отечественных учреждений культуры и искусства в мировое культурное пространство</t>
  </si>
  <si>
    <t xml:space="preserve">                                                                                                                                                                       §6. МОЛОДЕЖЬ И СПОРТ</t>
  </si>
  <si>
    <t>Долгосрочная  цель (приоритеты НСР и ЦУР): укрепление потенциала молодежи</t>
  </si>
  <si>
    <t>Среднесрочная цель создание благоприятных условий для обучения, становления и развития молодёжи</t>
  </si>
  <si>
    <t>Задача развитие навыков молодёжи для расширения возможностей её трудоустройства (в том числе дистанционного)</t>
  </si>
  <si>
    <t>Задача  активизация процесса формирования системы ценностей здорового и безопасного образа жизни среди подростков и молодежи, создание условий для их развития и совершенствования</t>
  </si>
  <si>
    <t xml:space="preserve">Задача повышение устойчивости выхода молодежи на рынок труда </t>
  </si>
  <si>
    <t>Задача укрепление системы превентивной и адресной социальной помощи подросткам и молодежи, оказавшимся в трудной жизненной ситуации</t>
  </si>
  <si>
    <t>Задача повышение  доступа и эффективного использования молодёжью компьютерных технологий и Интернета</t>
  </si>
  <si>
    <t xml:space="preserve">Задача укрепление гражданского участия в рамках обеспечения доступности ко всем инструментам молодежной политики и обратной связи </t>
  </si>
  <si>
    <t>Задача обеспечение активного участия молодого поколения в развитии гражданского общества и процессе принятия решений, особенно на уровне  местного самоуправлеиия</t>
  </si>
  <si>
    <t xml:space="preserve">Задача  стимулирование интереса подростков и молодежи к объектам историко-культурного наследия и окружающей среде </t>
  </si>
  <si>
    <t xml:space="preserve">Среднесрочная цель роста охват молодежи физической культурой и спортом    </t>
  </si>
  <si>
    <t xml:space="preserve">Задача расширение возможностей по обеспечению привлечения молодежи к физкультуре и спорту </t>
  </si>
  <si>
    <t xml:space="preserve">       §7. РАЗВИТИЕ ТУРИЗМА  </t>
  </si>
  <si>
    <t xml:space="preserve">Долгосрочная  цель (приоритеты НСР и ЦУР): Повышение конкурентоспособности и диверсифицированности сектора туризма страны                                             </t>
  </si>
  <si>
    <t>Среднесрочная цель совершенствование институциональной базы развития туризма</t>
  </si>
  <si>
    <t>Задача создание благоприятных институциональных условий  в сфере туризма страны</t>
  </si>
  <si>
    <t xml:space="preserve">Задача разработка механизмов обеспечения безопасности и здоровья в ходе путешествия </t>
  </si>
  <si>
    <t>Среднесрочная цель повышение конкурентоспособности  услуг туризма</t>
  </si>
  <si>
    <t>Задача развитие туристической инфраструктуры и сопутствующей инфраструктуры</t>
  </si>
  <si>
    <t>Задача содействие внедрению технологических инноваций в туристическую сферу</t>
  </si>
  <si>
    <t>Задача эффективное использование внутренних ресурсов для индустрии туризма</t>
  </si>
  <si>
    <t>Задача продвижение возможностей туризма в стране и за рубежом</t>
  </si>
  <si>
    <t>Среднесрочная цель укрепление и развитие потенциала внутреннего туризма</t>
  </si>
  <si>
    <t>Задача повышение охвата населения внутренним туризмом</t>
  </si>
  <si>
    <t>§8. ОБЕСПЕЧЕНИЕ ДОСТОЙНЫХ УСЛОВИЙ ЖИЗНИ</t>
  </si>
  <si>
    <t>Долгосрочная  цель (приоритеты НСР и ЦУР): Создание комфортной среды для жизни</t>
  </si>
  <si>
    <t xml:space="preserve">Среднесрочная цель увеличение объемов строительства жилья, включая сельскую местность </t>
  </si>
  <si>
    <t xml:space="preserve">Задача совершенствование законодательства и  институциональной структуры рынка жилья </t>
  </si>
  <si>
    <t>Задача обустройство  населенных пунктов, возводимых в сельской местности, объектами социальной и инженерной инфраструктуры</t>
  </si>
  <si>
    <t>Среднесрочная цель обеспечение  доступа к основным услугам жилищно-коммунального хозяйства</t>
  </si>
  <si>
    <t>Задача совершенствование системы управления коммунального обслуживания</t>
  </si>
  <si>
    <t>Задача обеспечение финансовой устойчивости сектора (предприятий) жилищно-коммунального хозяйства</t>
  </si>
  <si>
    <t>Задача содержание и благоустройство зеленых насаждений в существующих жилых массивах городов, а также соблюдение требований по созданию зеленых насаждений в новых жилых массивах (Цель 11)</t>
  </si>
  <si>
    <t xml:space="preserve">Среднесрочная цель повышение доступа к безопасной питьевой воде, санитарии и гигиене </t>
  </si>
  <si>
    <t xml:space="preserve">Задача децентрализация   предоставления услуг питьевого водоснабжения и санитарии  </t>
  </si>
  <si>
    <t xml:space="preserve"> Задача улучшение  инфраструктуры и достижение надежности систем  водоснабжения и санитарии   </t>
  </si>
  <si>
    <t>§9. ОКРУЖАЮЩАЯ СРЕДА: ИЗМЕНЕНИЕ КЛИМАТА И УПРАВЛЕНИЕ РИСКАМИ СТИХИЙНЫХ БЕДСТВИЙ</t>
  </si>
  <si>
    <t xml:space="preserve">Долгосрочная  цель (приоритеты НСР и ЦУР): Устойчивая защита окружающей среды 
</t>
  </si>
  <si>
    <t xml:space="preserve">Среднесрочная цель развитие национальной системы по адаптации к изменению климата </t>
  </si>
  <si>
    <r>
      <t xml:space="preserve">Задача совершенствование нормативно-правовой базы в сфере охраны окружающей среды с учетом международных стандартов </t>
    </r>
    <r>
      <rPr>
        <b/>
        <sz val="11"/>
        <color theme="9" tint="-0.249977111117893"/>
        <rFont val="Times New Roman"/>
        <family val="1"/>
        <charset val="204"/>
      </rPr>
      <t/>
    </r>
  </si>
  <si>
    <t>Задача усовершенствование системы координации и сотрудничества по вопросам изменении климата и рисках стихийных бедствий.</t>
  </si>
  <si>
    <t>Задача повышение потенциала сотрудников уполномоченных государственных структур и гражданского сообщества  по вопросам адаптации к изменению климата и управлению риском стихийных бедствий</t>
  </si>
  <si>
    <t xml:space="preserve">Среднесрочная цель усиление устойчивости экосистем  и существующего биоразнообразия к изменению климата.
</t>
  </si>
  <si>
    <t xml:space="preserve">Задача выработка комплекса мер для восстановления нарушенных природных экосистем и сохранения биоразнообразия </t>
  </si>
  <si>
    <t xml:space="preserve">Среднесрочная цель укрепление и развитие национального потенциала по снижению существующих и предотвращению новых рисков стихийных бедствий.  </t>
  </si>
  <si>
    <t>Задача совершенствование организационной правовой базы системы управления риска стихийных бедствий</t>
  </si>
  <si>
    <t>Задача укрепление материально-технической базы для снижения риска стихийных бедствий с целью создания устойчивых сил реагирования</t>
  </si>
  <si>
    <t>Задача укрепление аварийно-спасательных служб и учебных подразделений  Комитета по чрезвычайным ситуациям и гражданской обороне при Правительстве Республики Таджикистан</t>
  </si>
  <si>
    <t>Задача. повышение уровня готовности к стихийным бедствиям</t>
  </si>
  <si>
    <t xml:space="preserve">§10. СОКРАЩЕНИЕ СОЦИАЛЬНОГО И ГЕНДЕРНОГО НЕРАВЕНСТВА </t>
  </si>
  <si>
    <t>Долгосрочная  цель (приоритеты НСР и ЦУР): Развитие системы обеспечения инклюзивного развития и снижения неравенства</t>
  </si>
  <si>
    <t>Среднесрочная цель развитие системы обеспечения инклюзивного развития и снижения неравенства</t>
  </si>
  <si>
    <t>Задача укрепление предпосылок и условий для обеспечения всеобщего доступа к качественным общественным товарам и услугам</t>
  </si>
  <si>
    <t>Долгосрочная  цель (приоритеты НСР и ЦУР): Сокращение гендерного неравенства на основе совершенствования политики по обеспечению фактического гендерного равноправия; предотвращения всех форм насилия в отношении женщин и девочек</t>
  </si>
  <si>
    <t>Среднесрочная цель сокращение гендерного неравенства на основе совершенствования политики по обеспечению фактического гендерного равноправия, предотвращения всех форм насилия в отношении женщин и девочек</t>
  </si>
  <si>
    <t>Задача достижение гендерного равенства во всех его формах, с точки зрения доходов и не связанных с ними факторов</t>
  </si>
  <si>
    <t>Долгосрочная  цель (приоритеты НСР и ЦУР):                                                                                Обеспечение благополучия детей</t>
  </si>
  <si>
    <t>Среднесрочная цель обеспечение благополучия детей</t>
  </si>
  <si>
    <t>Задача укрепление национального потенциала по защите прав ребенка</t>
  </si>
  <si>
    <t xml:space="preserve">4. РАЗВИТИЕ РЕГИОНОВ </t>
  </si>
  <si>
    <t xml:space="preserve">Долгосрочная  цель (приоритеты НСР и ЦУР): 
Создание в регионах страны привлекательных условий для жизни людей (ЦУР 11)                                                             </t>
  </si>
  <si>
    <t>Среднесрочная цель повышение эффективности и подотчетности систем управления региональным развитием</t>
  </si>
  <si>
    <t xml:space="preserve">Задача укрепление потенциала системы управления региональным развитием в контексте ЦУР                                                                                            </t>
  </si>
  <si>
    <t xml:space="preserve"> МНО, МФ, МСЗСМЭРТ, ГУП ХМК, МИОГВ</t>
  </si>
  <si>
    <t xml:space="preserve">ГКИУГИ, МИД, МФ, </t>
  </si>
  <si>
    <t>ГКИУГИ, МФ, МЮ</t>
  </si>
  <si>
    <t>Задача развитие местной социально-бытовой инфраструктуры</t>
  </si>
  <si>
    <t>Задача  улучшение условий /образовательной среды для поступательного роста охвата обучением</t>
  </si>
  <si>
    <t>Среднесрочная цель повышение качества и комфортности населенных пунктов</t>
  </si>
  <si>
    <t xml:space="preserve">МПНТ, МЭРТ, МЮ, ТК,  </t>
  </si>
  <si>
    <t>МФ, МПНТ, МЭРТ, МИД, НК</t>
  </si>
  <si>
    <t xml:space="preserve">МОН, МЭРТ, МПНТ, МЮ </t>
  </si>
  <si>
    <t>МПНТ, МЭРТ,
МЮ</t>
  </si>
  <si>
    <t>МПНТ, МС,МЭРТ, ТПП</t>
  </si>
  <si>
    <t xml:space="preserve">МПНТ </t>
  </si>
  <si>
    <t xml:space="preserve">МПНТ,  МЭРТ,  Агенство экспорту,  </t>
  </si>
  <si>
    <t xml:space="preserve">АСПРТ,МПНТ, МЭРТ, ГКИУГИ, КБ </t>
  </si>
  <si>
    <t>АСПРТ,МПНТ, МЭРТ</t>
  </si>
  <si>
    <t>МПНТ, МФ, МЭРТ, Главгеологии</t>
  </si>
  <si>
    <t xml:space="preserve">АСПРТ,МПНТ,  </t>
  </si>
  <si>
    <t xml:space="preserve">АСПРТ,МПНТ,  МЭРТ, МЮ, </t>
  </si>
  <si>
    <t xml:space="preserve">АСПРТ,МПНТ, МЭРТ, </t>
  </si>
  <si>
    <t xml:space="preserve">МПНТ, 
Главгеология, МЭРТ, </t>
  </si>
  <si>
    <t xml:space="preserve">МПНТ, 
 МЭРТ, АСПРТ, </t>
  </si>
  <si>
    <t>АСПРТ, МСХ</t>
  </si>
  <si>
    <t>МСХ, МЭРТ,АСПРТ, НАНТ</t>
  </si>
  <si>
    <t>МСХ, МЭРТ, АСПРТ, НАНТ</t>
  </si>
  <si>
    <t>МСХ, АСПРТ</t>
  </si>
  <si>
    <t>МСХ,</t>
  </si>
  <si>
    <t>МСХ МЭРТ, МФ, АМИ</t>
  </si>
  <si>
    <t>МСХ ТАСХН</t>
  </si>
  <si>
    <t>МСХ АСПРТ</t>
  </si>
  <si>
    <t xml:space="preserve">МСХ, АМИ </t>
  </si>
  <si>
    <t>МCХ, МЭВР РТ, ГУП ЖКХ</t>
  </si>
  <si>
    <t>МЭВР, МЭРТ,  ОАХК "Барки Точик"</t>
  </si>
  <si>
    <t>МЭВР, МЭРТ, МФ,  ОАХК "Барки Точик"</t>
  </si>
  <si>
    <t>МЭВР, ОАХК «Барки Точик»</t>
  </si>
  <si>
    <t>МЭВР, АСПРТ</t>
  </si>
  <si>
    <t>НБТ, МФ                                       МФ РТ</t>
  </si>
  <si>
    <t xml:space="preserve"> МФРТ, НБТ, КГИ,  МЮ, Фондовые биржи</t>
  </si>
  <si>
    <t xml:space="preserve">  МЮ, </t>
  </si>
  <si>
    <t>НБТ,МФ,КГИ,</t>
  </si>
  <si>
    <t xml:space="preserve"> МФ, КГИ,  МЮ, Фондовые биржи</t>
  </si>
  <si>
    <t xml:space="preserve">МЭРТ, ТС, </t>
  </si>
  <si>
    <t>МЭРТ, ТК</t>
  </si>
  <si>
    <t>Саноатсодиротбонк, МФ, МЭРТ</t>
  </si>
  <si>
    <t>МЭРТ, МФ, НК,  АС</t>
  </si>
  <si>
    <t xml:space="preserve"> МЭРТ, МФ, НК, АС</t>
  </si>
  <si>
    <t>СП</t>
  </si>
  <si>
    <t>Совершенствование структуры и деятельности уполномоченного органа по противодействию легализации преступных доходов, финансированию терроризма и распространению оружия массового уничтожения (ПОД/ФТ/ФРОМП) за счет предоставления человеческих и материальных ресурсов, а также создания условий для онлайн-мониторинга и Анализ оборота подозрительных и обязательных транзакций / транзакций с целью предотвращения незаконных финансовых транзакций</t>
  </si>
  <si>
    <t>В правительственных и межправительственных агентствах в зоне ПОД/ФТ/ФРОМП создана безопасная система электронного обмена данными. Реализация статьи 14 Закона Республики Таджикистан о ПОД/ФТ/ФРОМП</t>
  </si>
  <si>
    <t>Разработать отдельный закон о корпоративной платежеспособности</t>
  </si>
  <si>
    <t>Закон разработан</t>
  </si>
  <si>
    <t xml:space="preserve"> ГКИУГИ, МЮ, МФ, НК, </t>
  </si>
  <si>
    <t>ГКИУГИ,</t>
  </si>
  <si>
    <t xml:space="preserve">ГКИУГИ, МЮ, МФ,  НК, СОИ, </t>
  </si>
  <si>
    <t>ГКИУГИ, МЮ, МФ,  НК, СОИ, ,</t>
  </si>
  <si>
    <t>ГКИУГИ, МФ</t>
  </si>
  <si>
    <t>КГКИУГИ, МФ</t>
  </si>
  <si>
    <t>МОН, МЮ</t>
  </si>
  <si>
    <t>МОН, ККЗО</t>
  </si>
  <si>
    <t xml:space="preserve">МОН, МЮ, ККЗО, МИМҲД </t>
  </si>
  <si>
    <t xml:space="preserve">МОН, МИМҲД </t>
  </si>
  <si>
    <t>МОН, ХА</t>
  </si>
  <si>
    <t>МОН, ВТХИА, ВММША</t>
  </si>
  <si>
    <t xml:space="preserve">ВММША, МОН, МИМҲД </t>
  </si>
  <si>
    <t xml:space="preserve">МОН, ВММША, МИМҲД </t>
  </si>
  <si>
    <t xml:space="preserve"> ВММША, МОН, МИМҲД </t>
  </si>
  <si>
    <t xml:space="preserve">МОН, ВКХ </t>
  </si>
  <si>
    <t>КРС, МОН</t>
  </si>
  <si>
    <t>Национальная система ПОД/ФТ/ФРОМП приведена в соответствие с требованиями международных стандартов, в том числе с рекомендациями ФАТФ.</t>
  </si>
  <si>
    <t xml:space="preserve">Совершенствование законодательства и правоприменительной практики в области ПОД/ФТ/ФРОМП с учетом их соответствия рекомендациям ФАТФ и международным стандартам </t>
  </si>
  <si>
    <r>
      <t>Создание и внедрение безопасной электронной системы обмена информацией между уполномоченным органом в области (ПОД/ФТ/ФРОМП) с государственными правоохранительными органами и межправительственными органами в области (ПОД/ФТ/ФРОМП) для регулярного обмена данными, а также как предоставление доступа уполномоченному органу(ПОД/ФТ/ФРОМП) к государственным базам данных с целью предотвращения ЛД/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ФТ</t>
    </r>
  </si>
  <si>
    <t xml:space="preserve"> Повышение эффективности (ПОД/ФТ/ФРОМП), логистики, улучшение инфраструктуры, а также снижение рисков ЛД/ФТ.</t>
  </si>
  <si>
    <t>МЭРТ,КМР</t>
  </si>
  <si>
    <t>КМР</t>
  </si>
  <si>
    <t xml:space="preserve">  Хукумати РТ, НБТ, МЮ   </t>
  </si>
  <si>
    <t>НБТ, МФ, МЮ</t>
  </si>
  <si>
    <t xml:space="preserve"> ВМ, НБТ, КДСИАД, ВА, биржаи моли</t>
  </si>
  <si>
    <t>МВД, ГКНБ, АГФКиБК, НБТ</t>
  </si>
  <si>
    <t>НБТ</t>
  </si>
  <si>
    <t>НБТ, МФ РТ, МЭИ, КГИ</t>
  </si>
  <si>
    <t>Доля необслуживающих кредитов от общего кредитного портфеля в %</t>
  </si>
  <si>
    <t xml:space="preserve">S&amp;P "BВ" (устойчивый прогноз) ва Moody's "B3" (устойчивый прогноз) </t>
  </si>
  <si>
    <t xml:space="preserve">                                     МФ РТ</t>
  </si>
  <si>
    <t>Создан и действует института финансового Омбудсмена по защите прав инвесторов и предпринимателей</t>
  </si>
  <si>
    <t>Объемы банковского кредитования реального сектора, млрд.сомони</t>
  </si>
  <si>
    <t>Индикаторы отдачи (output): Объем депозитов к ВВП</t>
  </si>
  <si>
    <t xml:space="preserve">Создана система поощерение </t>
  </si>
  <si>
    <t>ТК, НБТ</t>
  </si>
  <si>
    <t xml:space="preserve">Долгосрочная  цель (приоритеты НСР):   Повышение потенциала и конкурентоспособности финансовых учреждений  
                                                                     </t>
  </si>
  <si>
    <t>МФ, МЮ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</si>
</sst>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\ &quot;₽&quot;_-;\-* #,##0.00\ &quot;₽&quot;_-;_-* &quot;-&quot;??\ &quot;₽&quot;_-;_-@_-"/>
    <numFmt numFmtId="165" formatCode="_-* #,##0.00\ _₽_-;\-* #,##0.00\ _₽_-;_-* &quot;-&quot;??\ _₽_-;_-@_-"/>
    <numFmt numFmtId="166" formatCode="0.0"/>
    <numFmt numFmtId="167" formatCode="#,##0.0"/>
    <numFmt numFmtId="168" formatCode="0.0%"/>
    <numFmt numFmtId="169" formatCode="_-* #,##0.0\ _₽_-;\-* #,##0.0\ _₽_-;_-* &quot;-&quot;??\ _₽_-;_-@_-"/>
    <numFmt numFmtId="170" formatCode="[$$-409]#,##0.0"/>
    <numFmt numFmtId="171" formatCode="[$$-409]#,##0.00"/>
    <numFmt numFmtId="172" formatCode="_-* #,##0\ _₽_-;\-* #,##0\ _₽_-;_-* &quot;-&quot;??\ _₽_-;_-@_-"/>
    <numFmt numFmtId="173" formatCode="[$$-409]#,##0.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7030A0"/>
      <name val="Times New Roman"/>
      <family val="1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b/>
      <sz val="11"/>
      <color theme="9" tint="-0.249977111117893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Times New Roman Tj"/>
      <family val="1"/>
      <charset val="204"/>
    </font>
    <font>
      <sz val="10"/>
      <name val="Times New Roman Tj"/>
      <family val="1"/>
      <charset val="204"/>
    </font>
    <font>
      <b/>
      <sz val="10"/>
      <name val="Times New Roman Tj"/>
      <family val="1"/>
      <charset val="204"/>
    </font>
    <font>
      <sz val="14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1"/>
    </font>
    <font>
      <sz val="10"/>
      <color rgb="FF000000"/>
      <name val="Times New Roman Tj"/>
      <family val="1"/>
      <charset val="204"/>
    </font>
    <font>
      <sz val="10"/>
      <color theme="1"/>
      <name val="Times New Roman Tj"/>
      <family val="1"/>
      <charset val="204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name val="Calibri"/>
      <family val="2"/>
      <charset val="204"/>
    </font>
    <font>
      <sz val="8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5FDD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1FFFB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930">
    <xf numFmtId="0" fontId="0" fillId="0" borderId="0" xfId="0"/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167" fontId="6" fillId="0" borderId="1" xfId="1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1" applyFont="1" applyFill="1" applyBorder="1"/>
    <xf numFmtId="0" fontId="7" fillId="0" borderId="0" xfId="1" applyFont="1" applyBorder="1"/>
    <xf numFmtId="0" fontId="6" fillId="0" borderId="0" xfId="1" applyFont="1" applyBorder="1"/>
    <xf numFmtId="0" fontId="6" fillId="5" borderId="1" xfId="1" applyFont="1" applyFill="1" applyBorder="1" applyAlignment="1">
      <alignment horizontal="left" vertical="center" wrapText="1"/>
    </xf>
    <xf numFmtId="0" fontId="6" fillId="6" borderId="1" xfId="1" applyFont="1" applyFill="1" applyBorder="1" applyAlignment="1">
      <alignment horizontal="left" vertical="center" wrapText="1"/>
    </xf>
    <xf numFmtId="0" fontId="6" fillId="8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1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6" fillId="0" borderId="0" xfId="1" applyFont="1"/>
    <xf numFmtId="0" fontId="6" fillId="0" borderId="0" xfId="1" applyFont="1" applyFill="1"/>
    <xf numFmtId="0" fontId="6" fillId="5" borderId="1" xfId="0" applyFont="1" applyFill="1" applyBorder="1" applyAlignment="1">
      <alignment horizontal="left" vertical="center" wrapText="1"/>
    </xf>
    <xf numFmtId="0" fontId="7" fillId="0" borderId="0" xfId="1" applyFont="1" applyFill="1"/>
    <xf numFmtId="0" fontId="7" fillId="0" borderId="0" xfId="1" applyFont="1"/>
    <xf numFmtId="0" fontId="6" fillId="0" borderId="1" xfId="0" applyFont="1" applyBorder="1" applyAlignment="1">
      <alignment vertical="center" wrapText="1"/>
    </xf>
    <xf numFmtId="0" fontId="6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2" fontId="6" fillId="5" borderId="1" xfId="1" applyNumberFormat="1" applyFont="1" applyFill="1" applyBorder="1" applyAlignment="1">
      <alignment horizontal="center" vertical="center" wrapText="1"/>
    </xf>
    <xf numFmtId="166" fontId="6" fillId="0" borderId="1" xfId="1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vertical="center" wrapText="1"/>
    </xf>
    <xf numFmtId="2" fontId="6" fillId="2" borderId="1" xfId="1" applyNumberFormat="1" applyFont="1" applyFill="1" applyBorder="1" applyAlignment="1">
      <alignment horizontal="center" vertical="center"/>
    </xf>
    <xf numFmtId="9" fontId="6" fillId="0" borderId="1" xfId="1" applyNumberFormat="1" applyFont="1" applyFill="1" applyBorder="1" applyAlignment="1">
      <alignment horizontal="center" vertical="center"/>
    </xf>
    <xf numFmtId="9" fontId="6" fillId="0" borderId="1" xfId="1" applyNumberFormat="1" applyFont="1" applyBorder="1" applyAlignment="1">
      <alignment horizontal="center" vertical="center"/>
    </xf>
    <xf numFmtId="9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9" fontId="6" fillId="2" borderId="1" xfId="1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2" fontId="6" fillId="0" borderId="1" xfId="1" applyNumberFormat="1" applyFont="1" applyBorder="1" applyAlignment="1">
      <alignment horizontal="center" vertical="center"/>
    </xf>
    <xf numFmtId="166" fontId="6" fillId="5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166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6" fillId="0" borderId="7" xfId="1" applyFont="1" applyFill="1" applyBorder="1" applyAlignment="1">
      <alignment horizontal="left" vertical="center" wrapText="1"/>
    </xf>
    <xf numFmtId="166" fontId="6" fillId="5" borderId="1" xfId="1" applyNumberFormat="1" applyFont="1" applyFill="1" applyBorder="1" applyAlignment="1">
      <alignment horizontal="center" vertical="center"/>
    </xf>
    <xf numFmtId="0" fontId="6" fillId="0" borderId="0" xfId="1" applyFont="1" applyFill="1" applyAlignment="1">
      <alignment wrapText="1"/>
    </xf>
    <xf numFmtId="0" fontId="6" fillId="5" borderId="1" xfId="1" applyNumberFormat="1" applyFont="1" applyFill="1" applyBorder="1" applyAlignment="1">
      <alignment horizontal="center" vertical="center"/>
    </xf>
    <xf numFmtId="0" fontId="6" fillId="0" borderId="9" xfId="1" applyFont="1" applyFill="1" applyBorder="1"/>
    <xf numFmtId="0" fontId="8" fillId="5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6" fillId="0" borderId="0" xfId="0" applyFont="1"/>
    <xf numFmtId="0" fontId="7" fillId="0" borderId="0" xfId="0" applyFont="1"/>
    <xf numFmtId="2" fontId="6" fillId="2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2" fontId="6" fillId="0" borderId="1" xfId="1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2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0" fontId="6" fillId="0" borderId="0" xfId="1" applyFont="1" applyBorder="1" applyAlignment="1">
      <alignment vertical="center" wrapText="1"/>
    </xf>
    <xf numFmtId="0" fontId="6" fillId="0" borderId="0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left" vertical="center" wrapText="1"/>
    </xf>
    <xf numFmtId="167" fontId="6" fillId="0" borderId="6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167" fontId="6" fillId="0" borderId="7" xfId="1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top" wrapText="1"/>
    </xf>
    <xf numFmtId="2" fontId="6" fillId="0" borderId="1" xfId="1" applyNumberFormat="1" applyFont="1" applyBorder="1" applyAlignment="1">
      <alignment horizontal="center" vertical="center" wrapText="1"/>
    </xf>
    <xf numFmtId="0" fontId="6" fillId="5" borderId="6" xfId="1" applyFont="1" applyFill="1" applyBorder="1" applyAlignment="1">
      <alignment horizontal="left" vertical="center" wrapText="1"/>
    </xf>
    <xf numFmtId="4" fontId="6" fillId="0" borderId="1" xfId="1" applyNumberFormat="1" applyFont="1" applyBorder="1" applyAlignment="1">
      <alignment horizontal="center" vertical="center"/>
    </xf>
    <xf numFmtId="4" fontId="6" fillId="0" borderId="1" xfId="1" applyNumberFormat="1" applyFont="1" applyBorder="1" applyAlignment="1">
      <alignment horizontal="center" vertical="center" wrapText="1"/>
    </xf>
    <xf numFmtId="0" fontId="6" fillId="0" borderId="7" xfId="1" applyFont="1" applyBorder="1" applyAlignment="1">
      <alignment horizontal="left" vertical="center" wrapText="1"/>
    </xf>
    <xf numFmtId="4" fontId="6" fillId="0" borderId="1" xfId="1" applyNumberFormat="1" applyFont="1" applyFill="1" applyBorder="1" applyAlignment="1">
      <alignment horizontal="center" vertical="center"/>
    </xf>
    <xf numFmtId="4" fontId="6" fillId="0" borderId="7" xfId="1" applyNumberFormat="1" applyFont="1" applyFill="1" applyBorder="1" applyAlignment="1">
      <alignment horizontal="center" vertical="center"/>
    </xf>
    <xf numFmtId="166" fontId="6" fillId="6" borderId="1" xfId="1" applyNumberFormat="1" applyFont="1" applyFill="1" applyBorder="1" applyAlignment="1">
      <alignment horizontal="center" vertical="center"/>
    </xf>
    <xf numFmtId="0" fontId="6" fillId="13" borderId="1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1" xfId="1" applyNumberFormat="1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left" vertical="center" wrapText="1"/>
    </xf>
    <xf numFmtId="49" fontId="6" fillId="6" borderId="1" xfId="0" applyNumberFormat="1" applyFont="1" applyFill="1" applyBorder="1" applyAlignment="1">
      <alignment horizontal="left" vertical="center" wrapText="1"/>
    </xf>
    <xf numFmtId="166" fontId="6" fillId="5" borderId="6" xfId="1" applyNumberFormat="1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left" vertical="center" wrapText="1"/>
    </xf>
    <xf numFmtId="167" fontId="6" fillId="2" borderId="1" xfId="1" applyNumberFormat="1" applyFont="1" applyFill="1" applyBorder="1" applyAlignment="1">
      <alignment horizontal="center" vertical="center"/>
    </xf>
    <xf numFmtId="167" fontId="6" fillId="0" borderId="1" xfId="1" applyNumberFormat="1" applyFont="1" applyFill="1" applyBorder="1" applyAlignment="1">
      <alignment horizontal="center" vertical="center"/>
    </xf>
    <xf numFmtId="167" fontId="6" fillId="2" borderId="1" xfId="1" applyNumberFormat="1" applyFont="1" applyFill="1" applyBorder="1" applyAlignment="1">
      <alignment horizontal="center" vertical="center" wrapText="1"/>
    </xf>
    <xf numFmtId="167" fontId="6" fillId="2" borderId="6" xfId="1" applyNumberFormat="1" applyFont="1" applyFill="1" applyBorder="1" applyAlignment="1">
      <alignment horizontal="center" vertical="center"/>
    </xf>
    <xf numFmtId="167" fontId="6" fillId="0" borderId="6" xfId="1" applyNumberFormat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vertical="center" wrapText="1"/>
    </xf>
    <xf numFmtId="167" fontId="6" fillId="0" borderId="7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4" fontId="6" fillId="2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7" xfId="1" applyNumberFormat="1" applyFont="1" applyFill="1" applyBorder="1" applyAlignment="1">
      <alignment horizontal="center" vertical="center" wrapText="1"/>
    </xf>
    <xf numFmtId="4" fontId="6" fillId="2" borderId="1" xfId="1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wrapText="1"/>
    </xf>
    <xf numFmtId="0" fontId="6" fillId="11" borderId="12" xfId="0" applyFont="1" applyFill="1" applyBorder="1" applyAlignment="1">
      <alignment horizontal="center" vertical="center" wrapText="1"/>
    </xf>
    <xf numFmtId="4" fontId="6" fillId="14" borderId="6" xfId="0" applyNumberFormat="1" applyFont="1" applyFill="1" applyBorder="1" applyAlignment="1">
      <alignment horizontal="center" vertical="center"/>
    </xf>
    <xf numFmtId="4" fontId="6" fillId="14" borderId="12" xfId="0" applyNumberFormat="1" applyFont="1" applyFill="1" applyBorder="1" applyAlignment="1">
      <alignment horizontal="center" vertical="center"/>
    </xf>
    <xf numFmtId="4" fontId="6" fillId="14" borderId="13" xfId="0" applyNumberFormat="1" applyFont="1" applyFill="1" applyBorder="1" applyAlignment="1">
      <alignment horizontal="center" vertical="center"/>
    </xf>
    <xf numFmtId="9" fontId="6" fillId="11" borderId="12" xfId="0" applyNumberFormat="1" applyFont="1" applyFill="1" applyBorder="1" applyAlignment="1">
      <alignment horizontal="center" vertical="center"/>
    </xf>
    <xf numFmtId="4" fontId="6" fillId="11" borderId="12" xfId="0" applyNumberFormat="1" applyFont="1" applyFill="1" applyBorder="1" applyAlignment="1">
      <alignment horizontal="center" vertical="center"/>
    </xf>
    <xf numFmtId="0" fontId="6" fillId="11" borderId="12" xfId="0" applyFont="1" applyFill="1" applyBorder="1" applyAlignment="1">
      <alignment horizontal="center" vertical="center"/>
    </xf>
    <xf numFmtId="171" fontId="6" fillId="2" borderId="1" xfId="1" applyNumberFormat="1" applyFont="1" applyFill="1" applyBorder="1" applyAlignment="1">
      <alignment horizontal="center" vertical="center" wrapText="1"/>
    </xf>
    <xf numFmtId="171" fontId="6" fillId="0" borderId="6" xfId="1" applyNumberFormat="1" applyFont="1" applyFill="1" applyBorder="1" applyAlignment="1">
      <alignment horizontal="center" vertical="center"/>
    </xf>
    <xf numFmtId="0" fontId="7" fillId="0" borderId="0" xfId="0" applyFont="1" applyFill="1"/>
    <xf numFmtId="171" fontId="6" fillId="0" borderId="1" xfId="1" applyNumberFormat="1" applyFont="1" applyFill="1" applyBorder="1" applyAlignment="1">
      <alignment horizontal="center" vertical="center"/>
    </xf>
    <xf numFmtId="167" fontId="6" fillId="0" borderId="1" xfId="1" applyNumberFormat="1" applyFont="1" applyFill="1" applyBorder="1" applyAlignment="1">
      <alignment horizontal="center" vertical="center" wrapText="1"/>
    </xf>
    <xf numFmtId="0" fontId="6" fillId="12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" xfId="1" applyFont="1" applyFill="1" applyBorder="1"/>
    <xf numFmtId="0" fontId="6" fillId="0" borderId="7" xfId="0" applyFont="1" applyFill="1" applyBorder="1" applyAlignment="1">
      <alignment vertical="center" wrapText="1"/>
    </xf>
    <xf numFmtId="0" fontId="6" fillId="0" borderId="1" xfId="1" applyNumberFormat="1" applyFont="1" applyFill="1" applyBorder="1" applyAlignment="1">
      <alignment horizontal="center" vertical="center"/>
    </xf>
    <xf numFmtId="4" fontId="6" fillId="2" borderId="7" xfId="1" applyNumberFormat="1" applyFont="1" applyFill="1" applyBorder="1" applyAlignment="1">
      <alignment horizontal="center" vertical="center"/>
    </xf>
    <xf numFmtId="3" fontId="6" fillId="2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horizontal="center" vertical="center" wrapText="1"/>
    </xf>
    <xf numFmtId="49" fontId="6" fillId="8" borderId="1" xfId="0" applyNumberFormat="1" applyFont="1" applyFill="1" applyBorder="1" applyAlignment="1">
      <alignment horizontal="center" vertical="center" wrapText="1"/>
    </xf>
    <xf numFmtId="0" fontId="6" fillId="0" borderId="0" xfId="1" applyFont="1" applyFill="1" applyBorder="1"/>
    <xf numFmtId="0" fontId="6" fillId="6" borderId="1" xfId="1" applyFont="1" applyFill="1" applyBorder="1" applyAlignment="1">
      <alignment vertical="center"/>
    </xf>
    <xf numFmtId="0" fontId="6" fillId="11" borderId="12" xfId="0" applyFont="1" applyFill="1" applyBorder="1" applyAlignment="1">
      <alignment vertical="center" wrapText="1"/>
    </xf>
    <xf numFmtId="0" fontId="6" fillId="0" borderId="6" xfId="1" applyFont="1" applyFill="1" applyBorder="1" applyAlignment="1">
      <alignment vertical="center"/>
    </xf>
    <xf numFmtId="9" fontId="6" fillId="8" borderId="1" xfId="1" applyNumberFormat="1" applyFont="1" applyFill="1" applyBorder="1" applyAlignment="1">
      <alignment horizontal="left" vertical="center" wrapText="1"/>
    </xf>
    <xf numFmtId="3" fontId="6" fillId="8" borderId="1" xfId="1" applyNumberFormat="1" applyFont="1" applyFill="1" applyBorder="1" applyAlignment="1">
      <alignment horizontal="center" vertical="center" wrapText="1"/>
    </xf>
    <xf numFmtId="166" fontId="6" fillId="8" borderId="1" xfId="1" applyNumberFormat="1" applyFont="1" applyFill="1" applyBorder="1" applyAlignment="1">
      <alignment horizontal="center" vertical="center"/>
    </xf>
    <xf numFmtId="0" fontId="6" fillId="8" borderId="1" xfId="1" applyNumberFormat="1" applyFont="1" applyFill="1" applyBorder="1" applyAlignment="1">
      <alignment horizontal="center" vertical="center"/>
    </xf>
    <xf numFmtId="0" fontId="6" fillId="8" borderId="1" xfId="1" applyNumberFormat="1" applyFont="1" applyFill="1" applyBorder="1" applyAlignment="1">
      <alignment horizontal="center" vertical="center" wrapText="1"/>
    </xf>
    <xf numFmtId="166" fontId="6" fillId="8" borderId="1" xfId="1" applyNumberFormat="1" applyFont="1" applyFill="1" applyBorder="1" applyAlignment="1">
      <alignment horizontal="left" vertical="center" wrapText="1"/>
    </xf>
    <xf numFmtId="0" fontId="6" fillId="8" borderId="1" xfId="0" applyNumberFormat="1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left" vertical="center" wrapText="1"/>
    </xf>
    <xf numFmtId="0" fontId="6" fillId="7" borderId="1" xfId="1" applyNumberFormat="1" applyFont="1" applyFill="1" applyBorder="1" applyAlignment="1">
      <alignment horizontal="center" vertical="center"/>
    </xf>
    <xf numFmtId="0" fontId="6" fillId="7" borderId="1" xfId="1" applyFont="1" applyFill="1" applyBorder="1" applyAlignment="1">
      <alignment horizontal="center" vertical="center"/>
    </xf>
    <xf numFmtId="0" fontId="6" fillId="7" borderId="1" xfId="1" applyFont="1" applyFill="1" applyBorder="1" applyAlignment="1">
      <alignment horizontal="center" vertical="center" wrapText="1"/>
    </xf>
    <xf numFmtId="169" fontId="6" fillId="6" borderId="1" xfId="4" applyNumberFormat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/>
    </xf>
    <xf numFmtId="0" fontId="6" fillId="2" borderId="1" xfId="1" applyFont="1" applyFill="1" applyBorder="1"/>
    <xf numFmtId="0" fontId="6" fillId="6" borderId="1" xfId="1" applyFont="1" applyFill="1" applyBorder="1"/>
    <xf numFmtId="0" fontId="6" fillId="6" borderId="0" xfId="1" applyFont="1" applyFill="1" applyBorder="1" applyAlignment="1">
      <alignment horizontal="left" vertical="center" wrapText="1"/>
    </xf>
    <xf numFmtId="0" fontId="6" fillId="6" borderId="1" xfId="1" applyFont="1" applyFill="1" applyBorder="1" applyAlignment="1">
      <alignment horizontal="center" wrapText="1"/>
    </xf>
    <xf numFmtId="0" fontId="6" fillId="6" borderId="1" xfId="1" applyFont="1" applyFill="1" applyBorder="1" applyAlignment="1">
      <alignment horizontal="center"/>
    </xf>
    <xf numFmtId="166" fontId="6" fillId="6" borderId="1" xfId="1" applyNumberFormat="1" applyFont="1" applyFill="1" applyBorder="1"/>
    <xf numFmtId="0" fontId="6" fillId="0" borderId="1" xfId="0" applyFont="1" applyBorder="1"/>
    <xf numFmtId="0" fontId="6" fillId="2" borderId="1" xfId="1" applyNumberFormat="1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0" borderId="6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 wrapText="1"/>
    </xf>
    <xf numFmtId="0" fontId="8" fillId="0" borderId="1" xfId="1" applyFont="1" applyBorder="1" applyAlignment="1">
      <alignment horizontal="center" vertical="center" wrapText="1"/>
    </xf>
    <xf numFmtId="0" fontId="6" fillId="5" borderId="1" xfId="1" quotePrefix="1" applyFont="1" applyFill="1" applyBorder="1" applyAlignment="1">
      <alignment horizontal="center" vertical="center"/>
    </xf>
    <xf numFmtId="2" fontId="6" fillId="8" borderId="1" xfId="1" applyNumberFormat="1" applyFont="1" applyFill="1" applyBorder="1" applyAlignment="1">
      <alignment horizontal="center" vertical="center"/>
    </xf>
    <xf numFmtId="0" fontId="6" fillId="0" borderId="1" xfId="1" applyFont="1" applyBorder="1"/>
    <xf numFmtId="0" fontId="6" fillId="8" borderId="1" xfId="1" applyFont="1" applyFill="1" applyBorder="1" applyAlignment="1">
      <alignment vertical="center"/>
    </xf>
    <xf numFmtId="9" fontId="6" fillId="0" borderId="1" xfId="1" applyNumberFormat="1" applyFont="1" applyFill="1" applyBorder="1" applyAlignment="1">
      <alignment horizontal="center" vertical="center" wrapText="1"/>
    </xf>
    <xf numFmtId="168" fontId="6" fillId="0" borderId="1" xfId="1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171" fontId="6" fillId="0" borderId="1" xfId="1" applyNumberFormat="1" applyFont="1" applyBorder="1" applyAlignment="1">
      <alignment horizontal="center" vertical="center" wrapText="1"/>
    </xf>
    <xf numFmtId="171" fontId="6" fillId="0" borderId="1" xfId="1" applyNumberFormat="1" applyFont="1" applyFill="1" applyBorder="1" applyAlignment="1">
      <alignment horizontal="center" vertical="center" wrapText="1"/>
    </xf>
    <xf numFmtId="0" fontId="6" fillId="8" borderId="1" xfId="3" applyNumberFormat="1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left" vertical="center" wrapText="1"/>
    </xf>
    <xf numFmtId="10" fontId="6" fillId="6" borderId="1" xfId="0" applyNumberFormat="1" applyFont="1" applyFill="1" applyBorder="1" applyAlignment="1">
      <alignment horizontal="center" vertical="center" wrapText="1"/>
    </xf>
    <xf numFmtId="166" fontId="6" fillId="6" borderId="1" xfId="1" applyNumberFormat="1" applyFont="1" applyFill="1" applyBorder="1" applyAlignment="1">
      <alignment horizontal="center" vertical="center" wrapText="1"/>
    </xf>
    <xf numFmtId="1" fontId="6" fillId="8" borderId="1" xfId="1" applyNumberFormat="1" applyFont="1" applyFill="1" applyBorder="1" applyAlignment="1">
      <alignment horizontal="center" vertical="center" wrapText="1"/>
    </xf>
    <xf numFmtId="1" fontId="6" fillId="8" borderId="1" xfId="0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vertical="center" wrapText="1"/>
    </xf>
    <xf numFmtId="0" fontId="6" fillId="12" borderId="1" xfId="1" applyFont="1" applyFill="1" applyBorder="1" applyAlignment="1">
      <alignment horizontal="center" vertical="center"/>
    </xf>
    <xf numFmtId="167" fontId="6" fillId="12" borderId="1" xfId="1" applyNumberFormat="1" applyFont="1" applyFill="1" applyBorder="1" applyAlignment="1">
      <alignment horizontal="center" vertical="center" wrapText="1"/>
    </xf>
    <xf numFmtId="167" fontId="6" fillId="12" borderId="1" xfId="1" applyNumberFormat="1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left" vertical="center" wrapText="1"/>
    </xf>
    <xf numFmtId="3" fontId="6" fillId="5" borderId="1" xfId="1" applyNumberFormat="1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vertical="center" wrapText="1"/>
    </xf>
    <xf numFmtId="49" fontId="6" fillId="8" borderId="1" xfId="0" applyNumberFormat="1" applyFont="1" applyFill="1" applyBorder="1" applyAlignment="1">
      <alignment horizontal="left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left" vertical="center"/>
    </xf>
    <xf numFmtId="0" fontId="6" fillId="8" borderId="0" xfId="0" applyFont="1" applyFill="1" applyAlignment="1">
      <alignment horizontal="left" vertical="center" wrapText="1"/>
    </xf>
    <xf numFmtId="9" fontId="6" fillId="6" borderId="6" xfId="1" applyNumberFormat="1" applyFont="1" applyFill="1" applyBorder="1" applyAlignment="1">
      <alignment horizontal="center" vertical="center"/>
    </xf>
    <xf numFmtId="9" fontId="6" fillId="6" borderId="1" xfId="1" applyNumberFormat="1" applyFont="1" applyFill="1" applyBorder="1" applyAlignment="1">
      <alignment horizontal="center" vertical="center"/>
    </xf>
    <xf numFmtId="1" fontId="6" fillId="8" borderId="1" xfId="1" applyNumberFormat="1" applyFont="1" applyFill="1" applyBorder="1" applyAlignment="1">
      <alignment horizontal="center" vertical="center"/>
    </xf>
    <xf numFmtId="0" fontId="6" fillId="10" borderId="1" xfId="1" applyFont="1" applyFill="1" applyBorder="1" applyAlignment="1">
      <alignment vertical="center" wrapText="1"/>
    </xf>
    <xf numFmtId="0" fontId="6" fillId="2" borderId="7" xfId="1" applyFont="1" applyFill="1" applyBorder="1" applyAlignment="1">
      <alignment horizontal="left" vertical="center" wrapText="1"/>
    </xf>
    <xf numFmtId="171" fontId="6" fillId="0" borderId="8" xfId="1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2" fontId="6" fillId="0" borderId="7" xfId="1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7" xfId="1" applyFont="1" applyBorder="1" applyAlignment="1">
      <alignment horizontal="center" vertical="center"/>
    </xf>
    <xf numFmtId="0" fontId="6" fillId="0" borderId="7" xfId="1" applyFont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left" vertical="center" wrapText="1"/>
    </xf>
    <xf numFmtId="3" fontId="6" fillId="2" borderId="7" xfId="1" applyNumberFormat="1" applyFont="1" applyFill="1" applyBorder="1" applyAlignment="1">
      <alignment horizontal="center" vertical="center" wrapText="1"/>
    </xf>
    <xf numFmtId="49" fontId="6" fillId="2" borderId="7" xfId="1" applyNumberFormat="1" applyFont="1" applyFill="1" applyBorder="1" applyAlignment="1">
      <alignment horizontal="center" vertical="center" wrapText="1"/>
    </xf>
    <xf numFmtId="0" fontId="6" fillId="7" borderId="1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left" vertical="center" wrapText="1"/>
    </xf>
    <xf numFmtId="170" fontId="6" fillId="0" borderId="1" xfId="1" applyNumberFormat="1" applyFont="1" applyFill="1" applyBorder="1" applyAlignment="1">
      <alignment horizontal="center" vertical="center"/>
    </xf>
    <xf numFmtId="170" fontId="6" fillId="0" borderId="7" xfId="1" applyNumberFormat="1" applyFont="1" applyFill="1" applyBorder="1" applyAlignment="1">
      <alignment horizontal="center" vertical="center" wrapText="1"/>
    </xf>
    <xf numFmtId="171" fontId="6" fillId="0" borderId="7" xfId="1" applyNumberFormat="1" applyFont="1" applyFill="1" applyBorder="1" applyAlignment="1">
      <alignment horizontal="center" vertical="center" wrapText="1"/>
    </xf>
    <xf numFmtId="171" fontId="6" fillId="0" borderId="7" xfId="1" applyNumberFormat="1" applyFont="1" applyFill="1" applyBorder="1" applyAlignment="1">
      <alignment horizontal="center" vertical="center"/>
    </xf>
    <xf numFmtId="2" fontId="7" fillId="0" borderId="0" xfId="1" applyNumberFormat="1" applyFont="1" applyFill="1" applyBorder="1" applyAlignment="1">
      <alignment horizontal="center" vertical="center" wrapText="1"/>
    </xf>
    <xf numFmtId="171" fontId="7" fillId="0" borderId="0" xfId="1" applyNumberFormat="1" applyFont="1" applyBorder="1" applyAlignment="1">
      <alignment horizontal="center" vertical="center" wrapText="1"/>
    </xf>
    <xf numFmtId="166" fontId="7" fillId="0" borderId="0" xfId="1" applyNumberFormat="1" applyFont="1" applyBorder="1" applyAlignment="1">
      <alignment horizontal="center" vertical="center" wrapText="1"/>
    </xf>
    <xf numFmtId="170" fontId="6" fillId="0" borderId="1" xfId="1" applyNumberFormat="1" applyFont="1" applyFill="1" applyBorder="1" applyAlignment="1">
      <alignment horizontal="center" vertical="center" wrapText="1"/>
    </xf>
    <xf numFmtId="170" fontId="6" fillId="0" borderId="1" xfId="0" applyNumberFormat="1" applyFont="1" applyFill="1" applyBorder="1" applyAlignment="1">
      <alignment horizontal="center"/>
    </xf>
    <xf numFmtId="170" fontId="6" fillId="2" borderId="1" xfId="1" applyNumberFormat="1" applyFont="1" applyFill="1" applyBorder="1" applyAlignment="1">
      <alignment horizontal="center" vertical="center" wrapText="1"/>
    </xf>
    <xf numFmtId="170" fontId="6" fillId="0" borderId="1" xfId="0" applyNumberFormat="1" applyFont="1" applyBorder="1" applyAlignment="1">
      <alignment horizontal="center" vertical="center"/>
    </xf>
    <xf numFmtId="170" fontId="6" fillId="0" borderId="1" xfId="0" applyNumberFormat="1" applyFont="1" applyFill="1" applyBorder="1" applyAlignment="1">
      <alignment horizontal="center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2" fontId="6" fillId="0" borderId="7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justify" vertical="center"/>
    </xf>
    <xf numFmtId="0" fontId="9" fillId="0" borderId="1" xfId="1" applyFont="1" applyFill="1" applyBorder="1" applyAlignment="1">
      <alignment horizontal="center" vertical="center"/>
    </xf>
    <xf numFmtId="167" fontId="6" fillId="0" borderId="0" xfId="1" applyNumberFormat="1" applyFont="1" applyBorder="1" applyAlignment="1">
      <alignment horizontal="center" vertical="center" wrapText="1"/>
    </xf>
    <xf numFmtId="4" fontId="11" fillId="0" borderId="0" xfId="1" applyNumberFormat="1" applyFont="1" applyFill="1" applyBorder="1" applyAlignment="1">
      <alignment horizontal="center" vertical="center" wrapText="1"/>
    </xf>
    <xf numFmtId="166" fontId="12" fillId="0" borderId="0" xfId="0" applyNumberFormat="1" applyFont="1" applyFill="1" applyBorder="1" applyAlignment="1">
      <alignment horizontal="right" vertical="top"/>
    </xf>
    <xf numFmtId="0" fontId="12" fillId="0" borderId="0" xfId="0" applyFont="1" applyFill="1" applyBorder="1" applyAlignment="1">
      <alignment horizontal="right" vertical="top"/>
    </xf>
    <xf numFmtId="0" fontId="7" fillId="0" borderId="0" xfId="1" applyFont="1" applyFill="1" applyBorder="1" applyAlignment="1">
      <alignment vertical="top"/>
    </xf>
    <xf numFmtId="166" fontId="6" fillId="0" borderId="0" xfId="1" applyNumberFormat="1" applyFont="1" applyFill="1"/>
    <xf numFmtId="0" fontId="6" fillId="0" borderId="1" xfId="1" applyFont="1" applyFill="1" applyBorder="1" applyAlignment="1">
      <alignment wrapText="1"/>
    </xf>
    <xf numFmtId="0" fontId="6" fillId="0" borderId="1" xfId="0" applyNumberFormat="1" applyFont="1" applyFill="1" applyBorder="1" applyAlignment="1">
      <alignment horizontal="left"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166" fontId="9" fillId="2" borderId="1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0" borderId="1" xfId="1" applyFont="1" applyFill="1" applyBorder="1"/>
    <xf numFmtId="0" fontId="9" fillId="2" borderId="7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 wrapText="1"/>
    </xf>
    <xf numFmtId="0" fontId="9" fillId="0" borderId="0" xfId="1" applyFont="1" applyFill="1"/>
    <xf numFmtId="0" fontId="9" fillId="0" borderId="0" xfId="1" applyFont="1"/>
    <xf numFmtId="0" fontId="12" fillId="0" borderId="0" xfId="0" applyFont="1" applyFill="1" applyBorder="1" applyAlignment="1">
      <alignment horizontal="left" vertical="top"/>
    </xf>
    <xf numFmtId="166" fontId="12" fillId="0" borderId="0" xfId="0" applyNumberFormat="1" applyFont="1" applyFill="1" applyBorder="1" applyAlignment="1">
      <alignment horizontal="left" vertical="top"/>
    </xf>
    <xf numFmtId="167" fontId="12" fillId="0" borderId="0" xfId="0" applyNumberFormat="1" applyFont="1" applyFill="1" applyBorder="1" applyAlignment="1">
      <alignment horizontal="right" vertical="top"/>
    </xf>
    <xf numFmtId="0" fontId="12" fillId="0" borderId="0" xfId="0" applyFont="1" applyFill="1" applyBorder="1" applyAlignment="1">
      <alignment vertical="top"/>
    </xf>
    <xf numFmtId="0" fontId="13" fillId="3" borderId="0" xfId="0" applyFont="1" applyFill="1" applyBorder="1" applyAlignment="1">
      <alignment horizontal="left" vertical="top"/>
    </xf>
    <xf numFmtId="167" fontId="13" fillId="3" borderId="0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left" vertical="top"/>
    </xf>
    <xf numFmtId="0" fontId="11" fillId="3" borderId="0" xfId="0" applyFont="1" applyFill="1" applyBorder="1" applyAlignment="1">
      <alignment horizontal="left" vertical="top"/>
    </xf>
    <xf numFmtId="4" fontId="11" fillId="3" borderId="0" xfId="1" applyNumberFormat="1" applyFont="1" applyFill="1" applyBorder="1" applyAlignment="1">
      <alignment horizontal="center" vertical="center" wrapText="1"/>
    </xf>
    <xf numFmtId="166" fontId="14" fillId="0" borderId="0" xfId="0" applyNumberFormat="1" applyFont="1" applyFill="1" applyBorder="1" applyAlignment="1">
      <alignment horizontal="right" vertical="top"/>
    </xf>
    <xf numFmtId="2" fontId="11" fillId="0" borderId="0" xfId="1" applyNumberFormat="1" applyFont="1" applyFill="1" applyBorder="1" applyAlignment="1">
      <alignment horizontal="center" vertical="center" wrapText="1"/>
    </xf>
    <xf numFmtId="166" fontId="11" fillId="0" borderId="0" xfId="1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/>
    </xf>
    <xf numFmtId="166" fontId="7" fillId="0" borderId="0" xfId="0" applyNumberFormat="1" applyFont="1" applyFill="1" applyBorder="1" applyAlignment="1">
      <alignment horizontal="right" vertical="top"/>
    </xf>
    <xf numFmtId="166" fontId="7" fillId="0" borderId="0" xfId="0" applyNumberFormat="1" applyFont="1" applyFill="1" applyBorder="1" applyAlignment="1">
      <alignment horizontal="left" vertical="top"/>
    </xf>
    <xf numFmtId="4" fontId="6" fillId="0" borderId="6" xfId="1" applyNumberFormat="1" applyFont="1" applyFill="1" applyBorder="1" applyAlignment="1">
      <alignment horizontal="center" vertical="center"/>
    </xf>
    <xf numFmtId="165" fontId="6" fillId="0" borderId="1" xfId="4" applyFont="1" applyFill="1" applyBorder="1" applyAlignment="1">
      <alignment horizontal="center" vertical="center" wrapText="1"/>
    </xf>
    <xf numFmtId="4" fontId="6" fillId="0" borderId="6" xfId="1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/>
    </xf>
    <xf numFmtId="0" fontId="6" fillId="8" borderId="1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/>
    </xf>
    <xf numFmtId="0" fontId="6" fillId="8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6" fillId="8" borderId="1" xfId="1" applyFont="1" applyFill="1" applyBorder="1" applyAlignment="1">
      <alignment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49" fontId="6" fillId="8" borderId="1" xfId="1" applyNumberFormat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49" fontId="6" fillId="6" borderId="1" xfId="1" applyNumberFormat="1" applyFont="1" applyFill="1" applyBorder="1" applyAlignment="1">
      <alignment horizontal="center" vertical="center" wrapText="1"/>
    </xf>
    <xf numFmtId="49" fontId="6" fillId="5" borderId="1" xfId="1" applyNumberFormat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vertical="center" wrapText="1"/>
    </xf>
    <xf numFmtId="0" fontId="17" fillId="2" borderId="1" xfId="1" applyFont="1" applyFill="1" applyBorder="1" applyAlignment="1">
      <alignment horizontal="center" vertical="center"/>
    </xf>
    <xf numFmtId="0" fontId="16" fillId="2" borderId="1" xfId="1" applyFont="1" applyFill="1" applyBorder="1" applyAlignment="1">
      <alignment horizontal="center" vertical="center"/>
    </xf>
    <xf numFmtId="167" fontId="16" fillId="2" borderId="1" xfId="1" applyNumberFormat="1" applyFont="1" applyFill="1" applyBorder="1" applyAlignment="1">
      <alignment horizontal="center" vertical="center"/>
    </xf>
    <xf numFmtId="0" fontId="16" fillId="2" borderId="1" xfId="1" applyFont="1" applyFill="1" applyBorder="1" applyAlignment="1">
      <alignment horizontal="center" vertical="center" wrapText="1"/>
    </xf>
    <xf numFmtId="0" fontId="6" fillId="0" borderId="13" xfId="1" applyFont="1" applyBorder="1" applyAlignment="1">
      <alignment vertical="center" wrapText="1"/>
    </xf>
    <xf numFmtId="0" fontId="6" fillId="8" borderId="13" xfId="1" applyFont="1" applyFill="1" applyBorder="1" applyAlignment="1">
      <alignment vertical="center" wrapText="1"/>
    </xf>
    <xf numFmtId="0" fontId="6" fillId="0" borderId="13" xfId="1" applyFont="1" applyFill="1" applyBorder="1" applyAlignment="1">
      <alignment vertical="center" wrapText="1"/>
    </xf>
    <xf numFmtId="0" fontId="6" fillId="0" borderId="13" xfId="1" applyFont="1" applyFill="1" applyBorder="1" applyAlignment="1">
      <alignment horizontal="left" vertical="center" wrapText="1"/>
    </xf>
    <xf numFmtId="0" fontId="6" fillId="2" borderId="13" xfId="1" applyFont="1" applyFill="1" applyBorder="1" applyAlignment="1">
      <alignment horizontal="left" vertical="center" wrapText="1"/>
    </xf>
    <xf numFmtId="0" fontId="6" fillId="2" borderId="13" xfId="1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2" borderId="10" xfId="0" applyFont="1" applyFill="1" applyBorder="1" applyAlignment="1">
      <alignment horizontal="left" vertical="center" wrapText="1"/>
    </xf>
    <xf numFmtId="49" fontId="6" fillId="2" borderId="13" xfId="1" applyNumberFormat="1" applyFont="1" applyFill="1" applyBorder="1" applyAlignment="1">
      <alignment vertical="center" wrapText="1"/>
    </xf>
    <xf numFmtId="0" fontId="6" fillId="0" borderId="10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3" xfId="0" applyFont="1" applyFill="1" applyBorder="1" applyAlignment="1">
      <alignment wrapText="1"/>
    </xf>
    <xf numFmtId="0" fontId="6" fillId="0" borderId="10" xfId="0" applyFont="1" applyBorder="1" applyAlignment="1">
      <alignment horizontal="left" vertical="center" wrapText="1"/>
    </xf>
    <xf numFmtId="0" fontId="6" fillId="0" borderId="13" xfId="0" applyFont="1" applyFill="1" applyBorder="1" applyAlignment="1">
      <alignment horizontal="justify" vertical="center" wrapText="1"/>
    </xf>
    <xf numFmtId="0" fontId="6" fillId="0" borderId="12" xfId="1" applyFont="1" applyFill="1" applyBorder="1" applyAlignment="1">
      <alignment vertical="center" wrapText="1"/>
    </xf>
    <xf numFmtId="0" fontId="6" fillId="0" borderId="11" xfId="1" applyFont="1" applyFill="1" applyBorder="1" applyAlignment="1">
      <alignment vertical="center" wrapText="1"/>
    </xf>
    <xf numFmtId="0" fontId="6" fillId="8" borderId="13" xfId="1" applyFont="1" applyFill="1" applyBorder="1" applyAlignment="1">
      <alignment horizontal="left" vertical="center" wrapText="1"/>
    </xf>
    <xf numFmtId="0" fontId="6" fillId="0" borderId="10" xfId="1" applyFont="1" applyBorder="1" applyAlignment="1">
      <alignment horizontal="left" vertical="center" wrapText="1"/>
    </xf>
    <xf numFmtId="0" fontId="6" fillId="11" borderId="12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justify" vertical="center"/>
    </xf>
    <xf numFmtId="0" fontId="9" fillId="0" borderId="13" xfId="0" applyFont="1" applyFill="1" applyBorder="1" applyAlignment="1">
      <alignment horizontal="justify" vertical="center" wrapText="1"/>
    </xf>
    <xf numFmtId="0" fontId="10" fillId="0" borderId="13" xfId="0" applyFont="1" applyFill="1" applyBorder="1" applyAlignment="1">
      <alignment horizontal="justify" vertical="center"/>
    </xf>
    <xf numFmtId="0" fontId="9" fillId="0" borderId="13" xfId="0" applyFont="1" applyFill="1" applyBorder="1" applyAlignment="1">
      <alignment horizontal="left" vertical="center" wrapText="1"/>
    </xf>
    <xf numFmtId="0" fontId="6" fillId="6" borderId="13" xfId="1" applyFont="1" applyFill="1" applyBorder="1" applyAlignment="1">
      <alignment vertical="center" wrapText="1"/>
    </xf>
    <xf numFmtId="0" fontId="6" fillId="2" borderId="10" xfId="1" applyFont="1" applyFill="1" applyBorder="1" applyAlignment="1">
      <alignment vertical="center" wrapText="1"/>
    </xf>
    <xf numFmtId="0" fontId="6" fillId="0" borderId="10" xfId="1" applyFont="1" applyFill="1" applyBorder="1" applyAlignment="1">
      <alignment vertical="center" wrapText="1"/>
    </xf>
    <xf numFmtId="164" fontId="6" fillId="2" borderId="13" xfId="2" applyFont="1" applyFill="1" applyBorder="1" applyAlignment="1">
      <alignment vertical="center" wrapText="1"/>
    </xf>
    <xf numFmtId="164" fontId="6" fillId="0" borderId="13" xfId="2" applyFont="1" applyFill="1" applyBorder="1" applyAlignment="1">
      <alignment vertical="center" wrapText="1"/>
    </xf>
    <xf numFmtId="0" fontId="6" fillId="2" borderId="13" xfId="2" applyNumberFormat="1" applyFont="1" applyFill="1" applyBorder="1" applyAlignment="1">
      <alignment vertical="center" wrapText="1"/>
    </xf>
    <xf numFmtId="164" fontId="6" fillId="0" borderId="12" xfId="2" applyFont="1" applyFill="1" applyBorder="1" applyAlignment="1">
      <alignment horizontal="left" vertical="center" wrapText="1"/>
    </xf>
    <xf numFmtId="2" fontId="6" fillId="0" borderId="13" xfId="2" applyNumberFormat="1" applyFont="1" applyFill="1" applyBorder="1" applyAlignment="1">
      <alignment vertical="center" wrapText="1"/>
    </xf>
    <xf numFmtId="173" fontId="6" fillId="0" borderId="12" xfId="2" applyNumberFormat="1" applyFont="1" applyFill="1" applyBorder="1" applyAlignment="1">
      <alignment horizontal="left" vertical="center" wrapText="1"/>
    </xf>
    <xf numFmtId="2" fontId="6" fillId="2" borderId="13" xfId="2" applyNumberFormat="1" applyFont="1" applyFill="1" applyBorder="1" applyAlignment="1">
      <alignment vertical="center" wrapText="1"/>
    </xf>
    <xf numFmtId="164" fontId="6" fillId="2" borderId="13" xfId="2" applyFont="1" applyFill="1" applyBorder="1" applyAlignment="1">
      <alignment horizontal="left" vertical="center" wrapText="1"/>
    </xf>
    <xf numFmtId="173" fontId="6" fillId="0" borderId="13" xfId="2" applyNumberFormat="1" applyFont="1" applyFill="1" applyBorder="1" applyAlignment="1">
      <alignment horizontal="left" vertical="center" wrapText="1"/>
    </xf>
    <xf numFmtId="164" fontId="6" fillId="0" borderId="13" xfId="2" applyFont="1" applyFill="1" applyBorder="1" applyAlignment="1">
      <alignment horizontal="left" vertical="center" wrapText="1"/>
    </xf>
    <xf numFmtId="173" fontId="6" fillId="2" borderId="13" xfId="2" applyNumberFormat="1" applyFont="1" applyFill="1" applyBorder="1" applyAlignment="1">
      <alignment horizontal="left" vertical="center" wrapText="1"/>
    </xf>
    <xf numFmtId="0" fontId="6" fillId="0" borderId="10" xfId="1" applyFont="1" applyBorder="1" applyAlignment="1">
      <alignment vertical="center" wrapText="1"/>
    </xf>
    <xf numFmtId="0" fontId="8" fillId="0" borderId="13" xfId="1" applyFont="1" applyBorder="1" applyAlignment="1">
      <alignment vertical="center" wrapText="1"/>
    </xf>
    <xf numFmtId="0" fontId="8" fillId="2" borderId="13" xfId="1" applyFont="1" applyFill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8" borderId="13" xfId="0" applyFont="1" applyFill="1" applyBorder="1" applyAlignment="1">
      <alignment vertical="center" wrapText="1"/>
    </xf>
    <xf numFmtId="0" fontId="6" fillId="12" borderId="13" xfId="0" applyFont="1" applyFill="1" applyBorder="1" applyAlignment="1">
      <alignment horizontal="left" vertical="center" wrapText="1"/>
    </xf>
    <xf numFmtId="0" fontId="6" fillId="6" borderId="13" xfId="0" applyFont="1" applyFill="1" applyBorder="1" applyAlignment="1">
      <alignment vertical="center" wrapText="1"/>
    </xf>
    <xf numFmtId="164" fontId="6" fillId="2" borderId="10" xfId="2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49" fontId="6" fillId="2" borderId="13" xfId="2" applyNumberFormat="1" applyFont="1" applyFill="1" applyBorder="1" applyAlignment="1">
      <alignment vertical="center" wrapText="1"/>
    </xf>
    <xf numFmtId="49" fontId="6" fillId="2" borderId="13" xfId="2" applyNumberFormat="1" applyFont="1" applyFill="1" applyBorder="1" applyAlignment="1">
      <alignment horizontal="left" vertical="center" wrapText="1"/>
    </xf>
    <xf numFmtId="49" fontId="6" fillId="2" borderId="10" xfId="2" applyNumberFormat="1" applyFont="1" applyFill="1" applyBorder="1" applyAlignment="1">
      <alignment vertical="center" wrapText="1"/>
    </xf>
    <xf numFmtId="0" fontId="16" fillId="2" borderId="13" xfId="1" applyFont="1" applyFill="1" applyBorder="1" applyAlignment="1">
      <alignment horizontal="left" vertical="center" wrapText="1"/>
    </xf>
    <xf numFmtId="0" fontId="21" fillId="0" borderId="6" xfId="1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/>
    </xf>
    <xf numFmtId="0" fontId="22" fillId="0" borderId="1" xfId="1" applyNumberFormat="1" applyFont="1" applyFill="1" applyBorder="1" applyAlignment="1">
      <alignment horizontal="center" vertical="center" wrapText="1"/>
    </xf>
    <xf numFmtId="0" fontId="23" fillId="0" borderId="0" xfId="0" applyNumberFormat="1" applyFont="1" applyFill="1" applyAlignment="1">
      <alignment horizontal="center" vertical="center"/>
    </xf>
    <xf numFmtId="0" fontId="23" fillId="0" borderId="1" xfId="1" applyNumberFormat="1" applyFont="1" applyFill="1" applyBorder="1" applyAlignment="1">
      <alignment horizontal="center" vertical="center" wrapText="1"/>
    </xf>
    <xf numFmtId="0" fontId="6" fillId="0" borderId="26" xfId="1" applyNumberFormat="1" applyFont="1" applyFill="1" applyBorder="1" applyAlignment="1">
      <alignment horizontal="center" vertical="center" wrapText="1"/>
    </xf>
    <xf numFmtId="0" fontId="24" fillId="0" borderId="1" xfId="1" applyNumberFormat="1" applyFont="1" applyFill="1" applyBorder="1" applyAlignment="1">
      <alignment horizontal="center" vertical="center" wrapText="1"/>
    </xf>
    <xf numFmtId="0" fontId="25" fillId="0" borderId="1" xfId="1" applyNumberFormat="1" applyFont="1" applyFill="1" applyBorder="1" applyAlignment="1">
      <alignment horizontal="center" vertical="center" wrapText="1"/>
    </xf>
    <xf numFmtId="0" fontId="16" fillId="0" borderId="1" xfId="1" applyNumberFormat="1" applyFont="1" applyFill="1" applyBorder="1" applyAlignment="1">
      <alignment horizontal="center" vertical="center" wrapText="1"/>
    </xf>
    <xf numFmtId="0" fontId="23" fillId="0" borderId="7" xfId="0" applyNumberFormat="1" applyFont="1" applyFill="1" applyBorder="1" applyAlignment="1">
      <alignment horizontal="center" vertical="center"/>
    </xf>
    <xf numFmtId="0" fontId="20" fillId="0" borderId="1" xfId="1" applyNumberFormat="1" applyFont="1" applyFill="1" applyBorder="1" applyAlignment="1">
      <alignment horizontal="center" vertical="center" wrapText="1"/>
    </xf>
    <xf numFmtId="0" fontId="26" fillId="0" borderId="1" xfId="1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3" fillId="0" borderId="14" xfId="1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1" applyNumberFormat="1" applyFont="1" applyFill="1" applyBorder="1" applyAlignment="1">
      <alignment horizontal="center" vertical="center" wrapText="1"/>
    </xf>
    <xf numFmtId="0" fontId="25" fillId="0" borderId="19" xfId="1" applyNumberFormat="1" applyFont="1" applyFill="1" applyBorder="1" applyAlignment="1">
      <alignment horizontal="center" vertical="center" wrapText="1"/>
    </xf>
    <xf numFmtId="0" fontId="6" fillId="0" borderId="9" xfId="1" applyNumberFormat="1" applyFont="1" applyFill="1" applyBorder="1" applyAlignment="1">
      <alignment horizontal="center" vertical="center" wrapText="1"/>
    </xf>
    <xf numFmtId="0" fontId="16" fillId="0" borderId="14" xfId="1" applyNumberFormat="1" applyFont="1" applyFill="1" applyBorder="1" applyAlignment="1">
      <alignment horizontal="center" vertical="center" wrapText="1"/>
    </xf>
    <xf numFmtId="0" fontId="16" fillId="0" borderId="19" xfId="1" applyNumberFormat="1" applyFont="1" applyFill="1" applyBorder="1" applyAlignment="1">
      <alignment horizontal="center" vertical="center" wrapText="1"/>
    </xf>
    <xf numFmtId="0" fontId="16" fillId="0" borderId="9" xfId="1" applyNumberFormat="1" applyFont="1" applyFill="1" applyBorder="1" applyAlignment="1">
      <alignment horizontal="center" vertical="center" wrapText="1"/>
    </xf>
    <xf numFmtId="0" fontId="16" fillId="0" borderId="21" xfId="1" applyNumberFormat="1" applyFont="1" applyFill="1" applyBorder="1" applyAlignment="1">
      <alignment horizontal="center" vertical="center" wrapText="1"/>
    </xf>
    <xf numFmtId="0" fontId="22" fillId="0" borderId="19" xfId="1" applyNumberFormat="1" applyFont="1" applyFill="1" applyBorder="1" applyAlignment="1">
      <alignment horizontal="center" vertical="center" wrapText="1"/>
    </xf>
    <xf numFmtId="0" fontId="22" fillId="0" borderId="9" xfId="1" applyNumberFormat="1" applyFont="1" applyFill="1" applyBorder="1" applyAlignment="1">
      <alignment horizontal="center" vertical="center" wrapText="1"/>
    </xf>
    <xf numFmtId="0" fontId="6" fillId="0" borderId="19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21" xfId="0" applyNumberFormat="1" applyFont="1" applyFill="1" applyBorder="1" applyAlignment="1">
      <alignment horizontal="center" vertical="center" wrapText="1"/>
    </xf>
    <xf numFmtId="0" fontId="20" fillId="0" borderId="14" xfId="0" applyNumberFormat="1" applyFont="1" applyFill="1" applyBorder="1" applyAlignment="1">
      <alignment horizontal="center" vertical="center"/>
    </xf>
    <xf numFmtId="0" fontId="20" fillId="0" borderId="19" xfId="0" applyNumberFormat="1" applyFont="1" applyFill="1" applyBorder="1" applyAlignment="1">
      <alignment horizontal="center" vertical="center"/>
    </xf>
    <xf numFmtId="0" fontId="16" fillId="0" borderId="21" xfId="0" applyNumberFormat="1" applyFont="1" applyFill="1" applyBorder="1" applyAlignment="1">
      <alignment horizontal="center" vertical="center" wrapText="1"/>
    </xf>
    <xf numFmtId="0" fontId="16" fillId="0" borderId="9" xfId="0" applyNumberFormat="1" applyFont="1" applyFill="1" applyBorder="1" applyAlignment="1">
      <alignment horizontal="center" vertical="center" wrapText="1"/>
    </xf>
    <xf numFmtId="0" fontId="16" fillId="0" borderId="9" xfId="2" applyNumberFormat="1" applyFont="1" applyFill="1" applyBorder="1" applyAlignment="1">
      <alignment horizontal="center" vertical="center" wrapText="1"/>
    </xf>
    <xf numFmtId="0" fontId="16" fillId="0" borderId="21" xfId="2" applyNumberFormat="1" applyFont="1" applyFill="1" applyBorder="1" applyAlignment="1">
      <alignment horizontal="center" vertical="center" wrapText="1"/>
    </xf>
    <xf numFmtId="0" fontId="16" fillId="0" borderId="19" xfId="2" applyNumberFormat="1" applyFont="1" applyFill="1" applyBorder="1" applyAlignment="1">
      <alignment horizontal="center" vertical="center" wrapText="1"/>
    </xf>
    <xf numFmtId="0" fontId="16" fillId="0" borderId="19" xfId="0" applyNumberFormat="1" applyFont="1" applyFill="1" applyBorder="1" applyAlignment="1">
      <alignment horizontal="center" vertical="center" wrapText="1"/>
    </xf>
    <xf numFmtId="0" fontId="16" fillId="0" borderId="14" xfId="0" applyNumberFormat="1" applyFont="1" applyFill="1" applyBorder="1" applyAlignment="1">
      <alignment horizontal="center" vertical="center" wrapText="1"/>
    </xf>
    <xf numFmtId="0" fontId="16" fillId="0" borderId="13" xfId="1" applyFont="1" applyFill="1" applyBorder="1" applyAlignment="1">
      <alignment horizontal="center" vertical="center" wrapText="1"/>
    </xf>
    <xf numFmtId="0" fontId="6" fillId="6" borderId="7" xfId="1" applyFont="1" applyFill="1" applyBorder="1" applyAlignment="1">
      <alignment horizontal="center" vertical="center"/>
    </xf>
    <xf numFmtId="0" fontId="6" fillId="6" borderId="6" xfId="1" applyFont="1" applyFill="1" applyBorder="1" applyAlignment="1">
      <alignment horizontal="center" vertical="center"/>
    </xf>
    <xf numFmtId="0" fontId="6" fillId="6" borderId="7" xfId="1" applyFont="1" applyFill="1" applyBorder="1" applyAlignment="1">
      <alignment horizontal="center" vertical="center" wrapText="1"/>
    </xf>
    <xf numFmtId="0" fontId="6" fillId="6" borderId="6" xfId="1" applyFont="1" applyFill="1" applyBorder="1" applyAlignment="1">
      <alignment horizontal="center" vertical="center" wrapText="1"/>
    </xf>
    <xf numFmtId="0" fontId="6" fillId="8" borderId="7" xfId="1" applyFont="1" applyFill="1" applyBorder="1" applyAlignment="1">
      <alignment horizontal="center" vertical="center"/>
    </xf>
    <xf numFmtId="0" fontId="6" fillId="8" borderId="6" xfId="1" applyFont="1" applyFill="1" applyBorder="1" applyAlignment="1">
      <alignment horizontal="center" vertical="center"/>
    </xf>
    <xf numFmtId="0" fontId="6" fillId="5" borderId="6" xfId="1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8" borderId="7" xfId="1" applyFont="1" applyFill="1" applyBorder="1" applyAlignment="1">
      <alignment horizontal="center" vertical="center" wrapText="1"/>
    </xf>
    <xf numFmtId="0" fontId="6" fillId="8" borderId="6" xfId="1" applyFont="1" applyFill="1" applyBorder="1" applyAlignment="1">
      <alignment horizontal="center" vertical="center" wrapText="1"/>
    </xf>
    <xf numFmtId="0" fontId="6" fillId="5" borderId="7" xfId="1" applyFont="1" applyFill="1" applyBorder="1" applyAlignment="1">
      <alignment horizontal="center" vertical="center" wrapText="1"/>
    </xf>
    <xf numFmtId="0" fontId="6" fillId="5" borderId="6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166" fontId="6" fillId="8" borderId="7" xfId="1" applyNumberFormat="1" applyFont="1" applyFill="1" applyBorder="1" applyAlignment="1">
      <alignment horizontal="center" vertical="center"/>
    </xf>
    <xf numFmtId="0" fontId="6" fillId="8" borderId="7" xfId="1" applyFont="1" applyFill="1" applyBorder="1" applyAlignment="1">
      <alignment horizontal="left" vertical="center" wrapText="1"/>
    </xf>
    <xf numFmtId="0" fontId="6" fillId="8" borderId="7" xfId="1" applyFont="1" applyFill="1" applyBorder="1" applyAlignment="1">
      <alignment vertical="center" wrapText="1"/>
    </xf>
    <xf numFmtId="0" fontId="6" fillId="6" borderId="6" xfId="0" applyFont="1" applyFill="1" applyBorder="1" applyAlignment="1">
      <alignment horizontal="center" vertical="center" wrapText="1"/>
    </xf>
    <xf numFmtId="166" fontId="6" fillId="8" borderId="7" xfId="1" applyNumberFormat="1" applyFont="1" applyFill="1" applyBorder="1" applyAlignment="1">
      <alignment horizontal="center" vertical="center" wrapText="1"/>
    </xf>
    <xf numFmtId="166" fontId="6" fillId="8" borderId="6" xfId="1" applyNumberFormat="1" applyFont="1" applyFill="1" applyBorder="1" applyAlignment="1">
      <alignment horizontal="center" vertical="center" wrapText="1"/>
    </xf>
    <xf numFmtId="0" fontId="6" fillId="6" borderId="7" xfId="1" applyFont="1" applyFill="1" applyBorder="1" applyAlignment="1">
      <alignment horizontal="left" vertical="center" wrapText="1"/>
    </xf>
    <xf numFmtId="0" fontId="6" fillId="6" borderId="6" xfId="1" applyFont="1" applyFill="1" applyBorder="1" applyAlignment="1">
      <alignment horizontal="left" vertical="center" wrapText="1"/>
    </xf>
    <xf numFmtId="4" fontId="6" fillId="2" borderId="7" xfId="1" applyNumberFormat="1" applyFont="1" applyFill="1" applyBorder="1" applyAlignment="1">
      <alignment horizontal="center" vertical="center" wrapText="1"/>
    </xf>
    <xf numFmtId="166" fontId="6" fillId="8" borderId="8" xfId="1" applyNumberFormat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16" fillId="0" borderId="7" xfId="1" applyNumberFormat="1" applyFont="1" applyFill="1" applyBorder="1" applyAlignment="1">
      <alignment horizontal="center" vertical="center" wrapText="1"/>
    </xf>
    <xf numFmtId="0" fontId="16" fillId="0" borderId="8" xfId="1" applyNumberFormat="1" applyFont="1" applyFill="1" applyBorder="1" applyAlignment="1">
      <alignment horizontal="center" vertical="center" wrapText="1"/>
    </xf>
    <xf numFmtId="0" fontId="16" fillId="0" borderId="6" xfId="1" applyNumberFormat="1" applyFont="1" applyFill="1" applyBorder="1" applyAlignment="1">
      <alignment horizontal="center" vertical="center" wrapText="1"/>
    </xf>
    <xf numFmtId="0" fontId="16" fillId="0" borderId="8" xfId="0" applyNumberFormat="1" applyFont="1" applyFill="1" applyBorder="1" applyAlignment="1">
      <alignment horizontal="center" vertical="center" wrapText="1"/>
    </xf>
    <xf numFmtId="0" fontId="16" fillId="0" borderId="6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22" fillId="0" borderId="7" xfId="1" applyNumberFormat="1" applyFont="1" applyFill="1" applyBorder="1" applyAlignment="1">
      <alignment horizontal="center" vertical="center" wrapText="1"/>
    </xf>
    <xf numFmtId="0" fontId="16" fillId="0" borderId="7" xfId="0" applyNumberFormat="1" applyFont="1" applyFill="1" applyBorder="1" applyAlignment="1">
      <alignment horizontal="center" vertical="center" wrapText="1"/>
    </xf>
    <xf numFmtId="0" fontId="23" fillId="0" borderId="6" xfId="1" applyNumberFormat="1" applyFont="1" applyFill="1" applyBorder="1" applyAlignment="1">
      <alignment horizontal="center" vertical="center" wrapText="1"/>
    </xf>
    <xf numFmtId="0" fontId="6" fillId="0" borderId="2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16" fillId="0" borderId="1" xfId="1" applyNumberFormat="1" applyFont="1" applyFill="1" applyBorder="1" applyAlignment="1">
      <alignment horizontal="center" vertical="center" wrapText="1"/>
    </xf>
    <xf numFmtId="0" fontId="23" fillId="0" borderId="8" xfId="0" applyNumberFormat="1" applyFont="1" applyFill="1" applyBorder="1" applyAlignment="1">
      <alignment horizontal="center" vertical="center" wrapText="1"/>
    </xf>
    <xf numFmtId="0" fontId="23" fillId="0" borderId="6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6" fillId="0" borderId="6" xfId="1" applyNumberFormat="1" applyFont="1" applyFill="1" applyBorder="1" applyAlignment="1">
      <alignment horizontal="center" vertical="center" wrapText="1"/>
    </xf>
    <xf numFmtId="0" fontId="16" fillId="0" borderId="7" xfId="2" applyNumberFormat="1" applyFont="1" applyFill="1" applyBorder="1" applyAlignment="1">
      <alignment horizontal="center" vertical="center" wrapText="1"/>
    </xf>
    <xf numFmtId="0" fontId="16" fillId="0" borderId="6" xfId="2" applyNumberFormat="1" applyFont="1" applyFill="1" applyBorder="1" applyAlignment="1">
      <alignment horizontal="center" vertical="center" wrapText="1"/>
    </xf>
    <xf numFmtId="0" fontId="16" fillId="0" borderId="1" xfId="2" applyNumberFormat="1" applyFont="1" applyFill="1" applyBorder="1" applyAlignment="1">
      <alignment horizontal="center" vertical="center" wrapText="1"/>
    </xf>
    <xf numFmtId="167" fontId="6" fillId="8" borderId="1" xfId="1" applyNumberFormat="1" applyFont="1" applyFill="1" applyBorder="1" applyAlignment="1">
      <alignment horizontal="center" vertical="center"/>
    </xf>
    <xf numFmtId="167" fontId="6" fillId="8" borderId="7" xfId="1" applyNumberFormat="1" applyFont="1" applyFill="1" applyBorder="1" applyAlignment="1">
      <alignment horizontal="center" vertical="center"/>
    </xf>
    <xf numFmtId="2" fontId="6" fillId="13" borderId="1" xfId="1" applyNumberFormat="1" applyFont="1" applyFill="1" applyBorder="1" applyAlignment="1">
      <alignment horizontal="center" vertical="center" wrapText="1"/>
    </xf>
    <xf numFmtId="4" fontId="6" fillId="10" borderId="1" xfId="1" applyNumberFormat="1" applyFont="1" applyFill="1" applyBorder="1" applyAlignment="1">
      <alignment horizontal="center" vertical="center" wrapText="1"/>
    </xf>
    <xf numFmtId="167" fontId="6" fillId="10" borderId="1" xfId="1" applyNumberFormat="1" applyFont="1" applyFill="1" applyBorder="1" applyAlignment="1">
      <alignment horizontal="center" vertical="center"/>
    </xf>
    <xf numFmtId="166" fontId="6" fillId="10" borderId="1" xfId="1" applyNumberFormat="1" applyFont="1" applyFill="1" applyBorder="1" applyAlignment="1">
      <alignment horizontal="center" vertical="center" wrapText="1"/>
    </xf>
    <xf numFmtId="0" fontId="6" fillId="10" borderId="1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/>
    </xf>
    <xf numFmtId="0" fontId="6" fillId="7" borderId="12" xfId="1" applyFont="1" applyFill="1" applyBorder="1" applyAlignment="1">
      <alignment horizontal="left" vertical="center" wrapText="1"/>
    </xf>
    <xf numFmtId="170" fontId="6" fillId="7" borderId="1" xfId="1" applyNumberFormat="1" applyFont="1" applyFill="1" applyBorder="1" applyAlignment="1">
      <alignment horizontal="center" vertical="center"/>
    </xf>
    <xf numFmtId="171" fontId="6" fillId="10" borderId="1" xfId="1" applyNumberFormat="1" applyFont="1" applyFill="1" applyBorder="1" applyAlignment="1">
      <alignment horizontal="center" vertical="center"/>
    </xf>
    <xf numFmtId="2" fontId="6" fillId="6" borderId="1" xfId="1" applyNumberFormat="1" applyFont="1" applyFill="1" applyBorder="1" applyAlignment="1">
      <alignment horizontal="center" vertical="center" wrapText="1"/>
    </xf>
    <xf numFmtId="2" fontId="6" fillId="8" borderId="1" xfId="1" applyNumberFormat="1" applyFont="1" applyFill="1" applyBorder="1" applyAlignment="1">
      <alignment horizontal="center" vertical="center" wrapText="1"/>
    </xf>
    <xf numFmtId="4" fontId="6" fillId="10" borderId="1" xfId="1" applyNumberFormat="1" applyFont="1" applyFill="1" applyBorder="1" applyAlignment="1">
      <alignment horizontal="center" vertical="center"/>
    </xf>
    <xf numFmtId="171" fontId="6" fillId="8" borderId="1" xfId="1" applyNumberFormat="1" applyFont="1" applyFill="1" applyBorder="1" applyAlignment="1">
      <alignment horizontal="center" vertical="center" wrapText="1"/>
    </xf>
    <xf numFmtId="171" fontId="6" fillId="6" borderId="1" xfId="1" applyNumberFormat="1" applyFont="1" applyFill="1" applyBorder="1" applyAlignment="1">
      <alignment horizontal="center" vertical="center" wrapText="1"/>
    </xf>
    <xf numFmtId="171" fontId="6" fillId="10" borderId="7" xfId="1" applyNumberFormat="1" applyFont="1" applyFill="1" applyBorder="1" applyAlignment="1">
      <alignment horizontal="center" vertical="center" wrapText="1"/>
    </xf>
    <xf numFmtId="0" fontId="6" fillId="10" borderId="7" xfId="1" applyFont="1" applyFill="1" applyBorder="1" applyAlignment="1">
      <alignment horizontal="center" vertical="center" wrapText="1"/>
    </xf>
    <xf numFmtId="170" fontId="6" fillId="10" borderId="1" xfId="1" applyNumberFormat="1" applyFont="1" applyFill="1" applyBorder="1" applyAlignment="1">
      <alignment horizontal="center" vertical="center" wrapText="1"/>
    </xf>
    <xf numFmtId="167" fontId="6" fillId="10" borderId="1" xfId="1" applyNumberFormat="1" applyFont="1" applyFill="1" applyBorder="1" applyAlignment="1">
      <alignment horizontal="center" vertical="center" wrapText="1"/>
    </xf>
    <xf numFmtId="2" fontId="6" fillId="8" borderId="7" xfId="1" applyNumberFormat="1" applyFont="1" applyFill="1" applyBorder="1" applyAlignment="1">
      <alignment horizontal="center" vertical="center" wrapText="1"/>
    </xf>
    <xf numFmtId="0" fontId="6" fillId="5" borderId="7" xfId="1" applyFont="1" applyFill="1" applyBorder="1" applyAlignment="1">
      <alignment vertical="center" wrapText="1"/>
    </xf>
    <xf numFmtId="2" fontId="6" fillId="5" borderId="7" xfId="1" applyNumberFormat="1" applyFont="1" applyFill="1" applyBorder="1" applyAlignment="1">
      <alignment horizontal="center" vertical="center" wrapText="1"/>
    </xf>
    <xf numFmtId="2" fontId="6" fillId="10" borderId="1" xfId="1" applyNumberFormat="1" applyFont="1" applyFill="1" applyBorder="1" applyAlignment="1">
      <alignment horizontal="center" vertical="center" wrapText="1"/>
    </xf>
    <xf numFmtId="2" fontId="6" fillId="10" borderId="7" xfId="1" applyNumberFormat="1" applyFont="1" applyFill="1" applyBorder="1" applyAlignment="1">
      <alignment horizontal="center" vertical="center"/>
    </xf>
    <xf numFmtId="166" fontId="6" fillId="10" borderId="7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top"/>
    </xf>
    <xf numFmtId="0" fontId="6" fillId="5" borderId="1" xfId="0" applyFont="1" applyFill="1" applyBorder="1" applyAlignment="1">
      <alignment horizontal="center" vertical="center"/>
    </xf>
    <xf numFmtId="0" fontId="6" fillId="8" borderId="7" xfId="1" applyNumberFormat="1" applyFont="1" applyFill="1" applyBorder="1" applyAlignment="1">
      <alignment horizontal="center" vertical="center"/>
    </xf>
    <xf numFmtId="166" fontId="6" fillId="8" borderId="1" xfId="1" applyNumberFormat="1" applyFont="1" applyFill="1" applyBorder="1" applyAlignment="1">
      <alignment horizontal="center" vertical="center" wrapText="1"/>
    </xf>
    <xf numFmtId="0" fontId="6" fillId="8" borderId="1" xfId="0" applyNumberFormat="1" applyFont="1" applyFill="1" applyBorder="1" applyAlignment="1">
      <alignment horizontal="left" vertical="center" wrapText="1"/>
    </xf>
    <xf numFmtId="0" fontId="6" fillId="8" borderId="13" xfId="0" applyFont="1" applyFill="1" applyBorder="1" applyAlignment="1">
      <alignment horizontal="left" vertical="center" wrapText="1"/>
    </xf>
    <xf numFmtId="9" fontId="6" fillId="8" borderId="1" xfId="1" applyNumberFormat="1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left" vertical="center" wrapText="1"/>
    </xf>
    <xf numFmtId="4" fontId="6" fillId="5" borderId="6" xfId="1" applyNumberFormat="1" applyFont="1" applyFill="1" applyBorder="1" applyAlignment="1">
      <alignment horizontal="center" vertical="center"/>
    </xf>
    <xf numFmtId="0" fontId="6" fillId="8" borderId="10" xfId="1" applyFont="1" applyFill="1" applyBorder="1" applyAlignment="1">
      <alignment horizontal="left" vertical="center" wrapText="1"/>
    </xf>
    <xf numFmtId="166" fontId="6" fillId="0" borderId="1" xfId="1" applyNumberFormat="1" applyFont="1" applyBorder="1" applyAlignment="1">
      <alignment horizontal="center" vertical="center"/>
    </xf>
    <xf numFmtId="0" fontId="6" fillId="6" borderId="13" xfId="0" applyFont="1" applyFill="1" applyBorder="1" applyAlignment="1">
      <alignment horizontal="left" vertical="center" wrapText="1"/>
    </xf>
    <xf numFmtId="1" fontId="6" fillId="8" borderId="1" xfId="3" applyNumberFormat="1" applyFont="1" applyFill="1" applyBorder="1" applyAlignment="1">
      <alignment horizontal="center" vertical="center"/>
    </xf>
    <xf numFmtId="4" fontId="6" fillId="8" borderId="1" xfId="1" applyNumberFormat="1" applyFont="1" applyFill="1" applyBorder="1" applyAlignment="1">
      <alignment horizontal="center" vertical="center"/>
    </xf>
    <xf numFmtId="172" fontId="6" fillId="8" borderId="1" xfId="4" applyNumberFormat="1" applyFont="1" applyFill="1" applyBorder="1" applyAlignment="1">
      <alignment horizontal="center" vertical="center"/>
    </xf>
    <xf numFmtId="4" fontId="6" fillId="7" borderId="1" xfId="1" applyNumberFormat="1" applyFont="1" applyFill="1" applyBorder="1" applyAlignment="1">
      <alignment horizontal="center" vertical="center" wrapText="1"/>
    </xf>
    <xf numFmtId="166" fontId="6" fillId="7" borderId="1" xfId="1" applyNumberFormat="1" applyFont="1" applyFill="1" applyBorder="1" applyAlignment="1">
      <alignment horizontal="center" vertical="center" wrapText="1"/>
    </xf>
    <xf numFmtId="4" fontId="6" fillId="7" borderId="7" xfId="1" applyNumberFormat="1" applyFont="1" applyFill="1" applyBorder="1" applyAlignment="1">
      <alignment horizontal="center" vertical="center"/>
    </xf>
    <xf numFmtId="166" fontId="6" fillId="7" borderId="7" xfId="1" applyNumberFormat="1" applyFont="1" applyFill="1" applyBorder="1" applyAlignment="1">
      <alignment horizontal="center" vertical="center" wrapText="1"/>
    </xf>
    <xf numFmtId="0" fontId="6" fillId="7" borderId="7" xfId="1" applyFont="1" applyFill="1" applyBorder="1" applyAlignment="1">
      <alignment horizontal="center" vertical="center" wrapText="1"/>
    </xf>
    <xf numFmtId="1" fontId="6" fillId="6" borderId="6" xfId="1" applyNumberFormat="1" applyFont="1" applyFill="1" applyBorder="1" applyAlignment="1">
      <alignment horizontal="center" vertical="center"/>
    </xf>
    <xf numFmtId="1" fontId="6" fillId="6" borderId="1" xfId="1" applyNumberFormat="1" applyFont="1" applyFill="1" applyBorder="1" applyAlignment="1">
      <alignment horizontal="center" vertical="center"/>
    </xf>
    <xf numFmtId="4" fontId="6" fillId="7" borderId="7" xfId="1" applyNumberFormat="1" applyFont="1" applyFill="1" applyBorder="1" applyAlignment="1">
      <alignment horizontal="center" vertical="center" wrapText="1"/>
    </xf>
    <xf numFmtId="167" fontId="6" fillId="7" borderId="1" xfId="1" applyNumberFormat="1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1" xfId="1" applyFont="1" applyFill="1" applyBorder="1" applyAlignment="1">
      <alignment horizontal="center" vertical="center" wrapText="1"/>
    </xf>
    <xf numFmtId="166" fontId="10" fillId="5" borderId="7" xfId="1" applyNumberFormat="1" applyFont="1" applyFill="1" applyBorder="1" applyAlignment="1">
      <alignment horizontal="center" vertical="center"/>
    </xf>
    <xf numFmtId="166" fontId="10" fillId="5" borderId="1" xfId="1" applyNumberFormat="1" applyFont="1" applyFill="1" applyBorder="1" applyAlignment="1">
      <alignment horizontal="center" vertical="center" wrapText="1"/>
    </xf>
    <xf numFmtId="166" fontId="10" fillId="5" borderId="1" xfId="1" applyNumberFormat="1" applyFont="1" applyFill="1" applyBorder="1" applyAlignment="1">
      <alignment horizontal="center" vertical="center"/>
    </xf>
    <xf numFmtId="0" fontId="10" fillId="6" borderId="13" xfId="1" applyFont="1" applyFill="1" applyBorder="1" applyAlignment="1">
      <alignment horizontal="left" vertical="center" wrapText="1"/>
    </xf>
    <xf numFmtId="0" fontId="10" fillId="6" borderId="1" xfId="1" applyFont="1" applyFill="1" applyBorder="1" applyAlignment="1">
      <alignment horizontal="left" vertical="top" wrapText="1"/>
    </xf>
    <xf numFmtId="1" fontId="10" fillId="6" borderId="1" xfId="1" applyNumberFormat="1" applyFont="1" applyFill="1" applyBorder="1" applyAlignment="1">
      <alignment horizontal="center" vertical="center" wrapText="1"/>
    </xf>
    <xf numFmtId="0" fontId="10" fillId="6" borderId="1" xfId="1" applyFont="1" applyFill="1" applyBorder="1" applyAlignment="1">
      <alignment horizontal="center" vertical="center" wrapText="1"/>
    </xf>
    <xf numFmtId="166" fontId="10" fillId="6" borderId="1" xfId="1" applyNumberFormat="1" applyFont="1" applyFill="1" applyBorder="1" applyAlignment="1">
      <alignment horizontal="center" vertical="center"/>
    </xf>
    <xf numFmtId="166" fontId="10" fillId="6" borderId="1" xfId="1" applyNumberFormat="1" applyFont="1" applyFill="1" applyBorder="1" applyAlignment="1">
      <alignment horizontal="center" vertical="center" wrapText="1"/>
    </xf>
    <xf numFmtId="0" fontId="10" fillId="6" borderId="7" xfId="1" applyFont="1" applyFill="1" applyBorder="1" applyAlignment="1">
      <alignment vertical="center" wrapText="1"/>
    </xf>
    <xf numFmtId="0" fontId="10" fillId="8" borderId="1" xfId="1" applyFont="1" applyFill="1" applyBorder="1" applyAlignment="1">
      <alignment horizontal="left" vertical="top" wrapText="1"/>
    </xf>
    <xf numFmtId="0" fontId="10" fillId="8" borderId="1" xfId="1" applyFont="1" applyFill="1" applyBorder="1" applyAlignment="1">
      <alignment horizontal="center" vertical="center"/>
    </xf>
    <xf numFmtId="49" fontId="10" fillId="8" borderId="1" xfId="1" applyNumberFormat="1" applyFont="1" applyFill="1" applyBorder="1" applyAlignment="1">
      <alignment horizontal="center" vertical="center"/>
    </xf>
    <xf numFmtId="0" fontId="10" fillId="8" borderId="0" xfId="1" applyFont="1" applyFill="1" applyAlignment="1">
      <alignment vertical="center" wrapText="1"/>
    </xf>
    <xf numFmtId="0" fontId="10" fillId="8" borderId="1" xfId="1" applyNumberFormat="1" applyFont="1" applyFill="1" applyBorder="1" applyAlignment="1">
      <alignment horizontal="center" vertical="center"/>
    </xf>
    <xf numFmtId="166" fontId="10" fillId="8" borderId="1" xfId="1" applyNumberFormat="1" applyFont="1" applyFill="1" applyBorder="1" applyAlignment="1">
      <alignment horizontal="center" vertical="center" wrapText="1"/>
    </xf>
    <xf numFmtId="0" fontId="10" fillId="8" borderId="1" xfId="1" applyFont="1" applyFill="1" applyBorder="1" applyAlignment="1">
      <alignment horizontal="left" vertical="center" wrapText="1"/>
    </xf>
    <xf numFmtId="0" fontId="10" fillId="8" borderId="1" xfId="1" applyFont="1" applyFill="1" applyBorder="1" applyAlignment="1">
      <alignment horizontal="center" vertical="center" wrapText="1"/>
    </xf>
    <xf numFmtId="0" fontId="10" fillId="8" borderId="1" xfId="1" applyFont="1" applyFill="1" applyBorder="1" applyAlignment="1">
      <alignment vertical="top" wrapText="1"/>
    </xf>
    <xf numFmtId="0" fontId="10" fillId="8" borderId="1" xfId="1" applyNumberFormat="1" applyFont="1" applyFill="1" applyBorder="1" applyAlignment="1">
      <alignment horizontal="center" vertical="center" wrapText="1"/>
    </xf>
    <xf numFmtId="0" fontId="10" fillId="6" borderId="1" xfId="1" applyFont="1" applyFill="1" applyBorder="1" applyAlignment="1">
      <alignment horizontal="center" vertical="center"/>
    </xf>
    <xf numFmtId="2" fontId="10" fillId="6" borderId="1" xfId="1" applyNumberFormat="1" applyFont="1" applyFill="1" applyBorder="1" applyAlignment="1">
      <alignment horizontal="center" vertical="center"/>
    </xf>
    <xf numFmtId="0" fontId="10" fillId="6" borderId="1" xfId="1" applyFont="1" applyFill="1" applyBorder="1" applyAlignment="1">
      <alignment vertical="top" wrapText="1"/>
    </xf>
    <xf numFmtId="0" fontId="10" fillId="6" borderId="1" xfId="1" applyNumberFormat="1" applyFont="1" applyFill="1" applyBorder="1" applyAlignment="1">
      <alignment horizontal="center" vertical="center" wrapText="1"/>
    </xf>
    <xf numFmtId="0" fontId="10" fillId="8" borderId="1" xfId="1" applyFont="1" applyFill="1" applyBorder="1" applyAlignment="1">
      <alignment vertical="center" wrapText="1"/>
    </xf>
    <xf numFmtId="0" fontId="6" fillId="5" borderId="12" xfId="0" applyFont="1" applyFill="1" applyBorder="1" applyAlignment="1">
      <alignment vertical="center" wrapText="1"/>
    </xf>
    <xf numFmtId="171" fontId="6" fillId="5" borderId="6" xfId="1" applyNumberFormat="1" applyFont="1" applyFill="1" applyBorder="1" applyAlignment="1">
      <alignment horizontal="center" vertical="center"/>
    </xf>
    <xf numFmtId="171" fontId="6" fillId="6" borderId="6" xfId="1" applyNumberFormat="1" applyFont="1" applyFill="1" applyBorder="1" applyAlignment="1">
      <alignment horizontal="center" vertical="center"/>
    </xf>
    <xf numFmtId="171" fontId="6" fillId="8" borderId="6" xfId="1" applyNumberFormat="1" applyFont="1" applyFill="1" applyBorder="1" applyAlignment="1">
      <alignment horizontal="center" vertical="center"/>
    </xf>
    <xf numFmtId="0" fontId="6" fillId="5" borderId="13" xfId="1" applyFont="1" applyFill="1" applyBorder="1" applyAlignment="1">
      <alignment vertical="center" wrapText="1"/>
    </xf>
    <xf numFmtId="171" fontId="6" fillId="5" borderId="1" xfId="1" applyNumberFormat="1" applyFont="1" applyFill="1" applyBorder="1" applyAlignment="1">
      <alignment horizontal="center" vertical="center" wrapText="1"/>
    </xf>
    <xf numFmtId="173" fontId="6" fillId="10" borderId="1" xfId="1" applyNumberFormat="1" applyFont="1" applyFill="1" applyBorder="1" applyAlignment="1">
      <alignment horizontal="center" vertical="center"/>
    </xf>
    <xf numFmtId="166" fontId="6" fillId="10" borderId="1" xfId="1" applyNumberFormat="1" applyFont="1" applyFill="1" applyBorder="1" applyAlignment="1">
      <alignment horizontal="center" vertical="center"/>
    </xf>
    <xf numFmtId="0" fontId="6" fillId="8" borderId="1" xfId="0" applyFont="1" applyFill="1" applyBorder="1" applyAlignment="1">
      <alignment vertical="center" wrapText="1"/>
    </xf>
    <xf numFmtId="167" fontId="6" fillId="8" borderId="1" xfId="1" applyNumberFormat="1" applyFont="1" applyFill="1" applyBorder="1" applyAlignment="1">
      <alignment horizontal="center" vertical="center" wrapText="1"/>
    </xf>
    <xf numFmtId="1" fontId="6" fillId="8" borderId="1" xfId="0" applyNumberFormat="1" applyFont="1" applyFill="1" applyBorder="1" applyAlignment="1">
      <alignment horizontal="left" vertical="center" wrapText="1"/>
    </xf>
    <xf numFmtId="0" fontId="6" fillId="7" borderId="11" xfId="1" applyFont="1" applyFill="1" applyBorder="1" applyAlignment="1">
      <alignment horizontal="left" vertical="center" wrapText="1"/>
    </xf>
    <xf numFmtId="171" fontId="6" fillId="7" borderId="1" xfId="1" applyNumberFormat="1" applyFont="1" applyFill="1" applyBorder="1" applyAlignment="1">
      <alignment horizontal="center" vertical="center"/>
    </xf>
    <xf numFmtId="0" fontId="6" fillId="7" borderId="8" xfId="1" applyFont="1" applyFill="1" applyBorder="1" applyAlignment="1">
      <alignment horizontal="center" vertical="center" wrapText="1"/>
    </xf>
    <xf numFmtId="0" fontId="6" fillId="7" borderId="8" xfId="1" applyFont="1" applyFill="1" applyBorder="1" applyAlignment="1">
      <alignment horizontal="center" vertical="center"/>
    </xf>
    <xf numFmtId="170" fontId="6" fillId="10" borderId="1" xfId="1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vertical="center" wrapText="1"/>
    </xf>
    <xf numFmtId="0" fontId="29" fillId="5" borderId="1" xfId="1" applyFont="1" applyFill="1" applyBorder="1" applyAlignment="1">
      <alignment horizontal="center" vertical="center" wrapText="1"/>
    </xf>
    <xf numFmtId="0" fontId="29" fillId="6" borderId="1" xfId="1" applyFont="1" applyFill="1" applyBorder="1" applyAlignment="1">
      <alignment horizontal="center" vertical="center" wrapText="1"/>
    </xf>
    <xf numFmtId="0" fontId="6" fillId="16" borderId="12" xfId="0" applyFont="1" applyFill="1" applyBorder="1" applyAlignment="1">
      <alignment horizontal="left" vertical="center" wrapText="1"/>
    </xf>
    <xf numFmtId="0" fontId="6" fillId="16" borderId="1" xfId="0" applyFont="1" applyFill="1" applyBorder="1" applyAlignment="1">
      <alignment vertical="center" wrapText="1"/>
    </xf>
    <xf numFmtId="0" fontId="6" fillId="16" borderId="1" xfId="1" applyFont="1" applyFill="1" applyBorder="1" applyAlignment="1">
      <alignment horizontal="center" vertical="center"/>
    </xf>
    <xf numFmtId="0" fontId="6" fillId="16" borderId="1" xfId="1" applyFont="1" applyFill="1" applyBorder="1" applyAlignment="1">
      <alignment horizontal="center" vertical="center" wrapText="1"/>
    </xf>
    <xf numFmtId="167" fontId="6" fillId="16" borderId="6" xfId="1" applyNumberFormat="1" applyFont="1" applyFill="1" applyBorder="1" applyAlignment="1">
      <alignment horizontal="center" vertical="center" wrapText="1"/>
    </xf>
    <xf numFmtId="0" fontId="6" fillId="16" borderId="6" xfId="1" applyFont="1" applyFill="1" applyBorder="1" applyAlignment="1">
      <alignment horizontal="center" vertical="center" wrapText="1"/>
    </xf>
    <xf numFmtId="4" fontId="6" fillId="6" borderId="1" xfId="1" applyNumberFormat="1" applyFont="1" applyFill="1" applyBorder="1" applyAlignment="1">
      <alignment horizontal="center" vertical="center" wrapText="1"/>
    </xf>
    <xf numFmtId="167" fontId="6" fillId="6" borderId="1" xfId="1" applyNumberFormat="1" applyFont="1" applyFill="1" applyBorder="1" applyAlignment="1">
      <alignment horizontal="center" vertical="center" wrapText="1"/>
    </xf>
    <xf numFmtId="4" fontId="6" fillId="8" borderId="1" xfId="1" applyNumberFormat="1" applyFont="1" applyFill="1" applyBorder="1" applyAlignment="1">
      <alignment horizontal="center" vertical="center" wrapText="1"/>
    </xf>
    <xf numFmtId="2" fontId="6" fillId="7" borderId="1" xfId="1" applyNumberFormat="1" applyFont="1" applyFill="1" applyBorder="1" applyAlignment="1">
      <alignment horizontal="center" vertical="center" wrapText="1"/>
    </xf>
    <xf numFmtId="4" fontId="6" fillId="7" borderId="1" xfId="1" applyNumberFormat="1" applyFont="1" applyFill="1" applyBorder="1" applyAlignment="1">
      <alignment horizontal="center" vertical="center"/>
    </xf>
    <xf numFmtId="2" fontId="6" fillId="8" borderId="1" xfId="0" applyNumberFormat="1" applyFont="1" applyFill="1" applyBorder="1" applyAlignment="1">
      <alignment horizontal="center" vertical="center" wrapText="1"/>
    </xf>
    <xf numFmtId="4" fontId="6" fillId="8" borderId="1" xfId="0" applyNumberFormat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left" vertical="center" wrapText="1"/>
    </xf>
    <xf numFmtId="4" fontId="6" fillId="6" borderId="1" xfId="1" applyNumberFormat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8" borderId="10" xfId="1" applyFont="1" applyFill="1" applyBorder="1" applyAlignment="1">
      <alignment vertical="center" wrapText="1"/>
    </xf>
    <xf numFmtId="49" fontId="6" fillId="8" borderId="13" xfId="2" applyNumberFormat="1" applyFont="1" applyFill="1" applyBorder="1" applyAlignment="1">
      <alignment vertical="center" wrapText="1"/>
    </xf>
    <xf numFmtId="49" fontId="6" fillId="5" borderId="13" xfId="2" applyNumberFormat="1" applyFont="1" applyFill="1" applyBorder="1" applyAlignment="1">
      <alignment vertical="center" wrapText="1"/>
    </xf>
    <xf numFmtId="4" fontId="6" fillId="5" borderId="1" xfId="1" applyNumberFormat="1" applyFont="1" applyFill="1" applyBorder="1" applyAlignment="1">
      <alignment horizontal="center" vertical="center" wrapText="1"/>
    </xf>
    <xf numFmtId="4" fontId="6" fillId="5" borderId="6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left" vertical="center" wrapText="1"/>
    </xf>
    <xf numFmtId="0" fontId="10" fillId="6" borderId="6" xfId="0" applyFont="1" applyFill="1" applyBorder="1" applyAlignment="1">
      <alignment horizontal="left" vertical="center" wrapText="1"/>
    </xf>
    <xf numFmtId="166" fontId="10" fillId="6" borderId="7" xfId="1" applyNumberFormat="1" applyFont="1" applyFill="1" applyBorder="1" applyAlignment="1">
      <alignment horizontal="center" vertical="center"/>
    </xf>
    <xf numFmtId="166" fontId="10" fillId="6" borderId="6" xfId="1" applyNumberFormat="1" applyFont="1" applyFill="1" applyBorder="1" applyAlignment="1">
      <alignment horizontal="center" vertical="center"/>
    </xf>
    <xf numFmtId="166" fontId="6" fillId="8" borderId="7" xfId="1" applyNumberFormat="1" applyFont="1" applyFill="1" applyBorder="1" applyAlignment="1">
      <alignment horizontal="center" vertical="center"/>
    </xf>
    <xf numFmtId="166" fontId="6" fillId="8" borderId="6" xfId="1" applyNumberFormat="1" applyFont="1" applyFill="1" applyBorder="1" applyAlignment="1">
      <alignment horizontal="center" vertical="center"/>
    </xf>
    <xf numFmtId="0" fontId="6" fillId="4" borderId="39" xfId="1" applyFont="1" applyFill="1" applyBorder="1" applyAlignment="1">
      <alignment horizontal="center" vertical="center" wrapText="1"/>
    </xf>
    <xf numFmtId="0" fontId="6" fillId="4" borderId="16" xfId="1" applyFont="1" applyFill="1" applyBorder="1" applyAlignment="1">
      <alignment horizontal="center" vertical="center" wrapText="1"/>
    </xf>
    <xf numFmtId="0" fontId="6" fillId="4" borderId="40" xfId="1" applyFont="1" applyFill="1" applyBorder="1" applyAlignment="1">
      <alignment horizontal="center" vertical="center" wrapText="1"/>
    </xf>
    <xf numFmtId="0" fontId="6" fillId="10" borderId="1" xfId="1" applyFont="1" applyFill="1" applyBorder="1" applyAlignment="1">
      <alignment horizontal="center" vertical="center" wrapText="1"/>
    </xf>
    <xf numFmtId="0" fontId="6" fillId="4" borderId="36" xfId="1" applyFont="1" applyFill="1" applyBorder="1" applyAlignment="1">
      <alignment horizontal="center" vertical="center" wrapText="1"/>
    </xf>
    <xf numFmtId="0" fontId="6" fillId="4" borderId="37" xfId="1" applyFont="1" applyFill="1" applyBorder="1" applyAlignment="1">
      <alignment horizontal="center" vertical="center" wrapText="1"/>
    </xf>
    <xf numFmtId="0" fontId="6" fillId="4" borderId="38" xfId="1" applyFont="1" applyFill="1" applyBorder="1" applyAlignment="1">
      <alignment horizontal="center" vertical="center" wrapText="1"/>
    </xf>
    <xf numFmtId="0" fontId="18" fillId="0" borderId="0" xfId="1" applyFont="1" applyBorder="1" applyAlignment="1">
      <alignment horizontal="right" vertical="center" wrapText="1"/>
    </xf>
    <xf numFmtId="0" fontId="18" fillId="0" borderId="0" xfId="1" applyFont="1" applyBorder="1" applyAlignment="1">
      <alignment horizontal="right" vertical="center"/>
    </xf>
    <xf numFmtId="0" fontId="18" fillId="0" borderId="0" xfId="1" applyFont="1" applyBorder="1" applyAlignment="1">
      <alignment horizontal="center" vertical="center" wrapText="1"/>
    </xf>
    <xf numFmtId="0" fontId="6" fillId="6" borderId="7" xfId="1" applyFont="1" applyFill="1" applyBorder="1" applyAlignment="1">
      <alignment horizontal="center" vertical="center" wrapText="1"/>
    </xf>
    <xf numFmtId="0" fontId="6" fillId="6" borderId="8" xfId="1" applyFont="1" applyFill="1" applyBorder="1" applyAlignment="1">
      <alignment horizontal="center" vertical="center" wrapText="1"/>
    </xf>
    <xf numFmtId="0" fontId="6" fillId="6" borderId="6" xfId="1" applyFont="1" applyFill="1" applyBorder="1" applyAlignment="1">
      <alignment horizontal="center" vertical="center" wrapText="1"/>
    </xf>
    <xf numFmtId="4" fontId="6" fillId="6" borderId="7" xfId="1" applyNumberFormat="1" applyFont="1" applyFill="1" applyBorder="1" applyAlignment="1">
      <alignment horizontal="center" vertical="center" wrapText="1"/>
    </xf>
    <xf numFmtId="4" fontId="6" fillId="6" borderId="8" xfId="1" applyNumberFormat="1" applyFont="1" applyFill="1" applyBorder="1" applyAlignment="1">
      <alignment horizontal="center" vertical="center" wrapText="1"/>
    </xf>
    <xf numFmtId="4" fontId="6" fillId="6" borderId="6" xfId="1" applyNumberFormat="1" applyFont="1" applyFill="1" applyBorder="1" applyAlignment="1">
      <alignment horizontal="center" vertical="center" wrapText="1"/>
    </xf>
    <xf numFmtId="2" fontId="6" fillId="6" borderId="7" xfId="1" applyNumberFormat="1" applyFont="1" applyFill="1" applyBorder="1" applyAlignment="1">
      <alignment horizontal="center" vertical="center" wrapText="1"/>
    </xf>
    <xf numFmtId="2" fontId="6" fillId="6" borderId="8" xfId="1" applyNumberFormat="1" applyFont="1" applyFill="1" applyBorder="1" applyAlignment="1">
      <alignment horizontal="center" vertical="center" wrapText="1"/>
    </xf>
    <xf numFmtId="2" fontId="6" fillId="6" borderId="6" xfId="1" applyNumberFormat="1" applyFont="1" applyFill="1" applyBorder="1" applyAlignment="1">
      <alignment horizontal="center" vertical="center" wrapText="1"/>
    </xf>
    <xf numFmtId="2" fontId="6" fillId="8" borderId="7" xfId="1" applyNumberFormat="1" applyFont="1" applyFill="1" applyBorder="1" applyAlignment="1">
      <alignment horizontal="center" vertical="center" wrapText="1"/>
    </xf>
    <xf numFmtId="2" fontId="6" fillId="8" borderId="8" xfId="1" applyNumberFormat="1" applyFont="1" applyFill="1" applyBorder="1" applyAlignment="1">
      <alignment horizontal="center" vertical="center" wrapText="1"/>
    </xf>
    <xf numFmtId="2" fontId="6" fillId="8" borderId="6" xfId="1" applyNumberFormat="1" applyFont="1" applyFill="1" applyBorder="1" applyAlignment="1">
      <alignment horizontal="center" vertical="center" wrapText="1"/>
    </xf>
    <xf numFmtId="0" fontId="6" fillId="8" borderId="7" xfId="1" applyFont="1" applyFill="1" applyBorder="1" applyAlignment="1">
      <alignment vertical="center" wrapText="1"/>
    </xf>
    <xf numFmtId="0" fontId="6" fillId="8" borderId="6" xfId="1" applyFont="1" applyFill="1" applyBorder="1" applyAlignment="1">
      <alignment vertical="center" wrapText="1"/>
    </xf>
    <xf numFmtId="0" fontId="6" fillId="6" borderId="7" xfId="1" applyFont="1" applyFill="1" applyBorder="1" applyAlignment="1">
      <alignment vertical="center" wrapText="1"/>
    </xf>
    <xf numFmtId="0" fontId="6" fillId="6" borderId="8" xfId="1" applyFont="1" applyFill="1" applyBorder="1" applyAlignment="1">
      <alignment vertical="center" wrapText="1"/>
    </xf>
    <xf numFmtId="0" fontId="6" fillId="6" borderId="6" xfId="1" applyFont="1" applyFill="1" applyBorder="1" applyAlignment="1">
      <alignment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8" xfId="0" applyFont="1" applyFill="1" applyBorder="1" applyAlignment="1">
      <alignment horizontal="left" vertical="center" wrapText="1"/>
    </xf>
    <xf numFmtId="0" fontId="6" fillId="6" borderId="6" xfId="0" applyFont="1" applyFill="1" applyBorder="1" applyAlignment="1">
      <alignment horizontal="left" vertical="center" wrapText="1"/>
    </xf>
    <xf numFmtId="166" fontId="10" fillId="8" borderId="7" xfId="1" applyNumberFormat="1" applyFont="1" applyFill="1" applyBorder="1" applyAlignment="1">
      <alignment horizontal="center" vertical="center"/>
    </xf>
    <xf numFmtId="166" fontId="10" fillId="8" borderId="8" xfId="1" applyNumberFormat="1" applyFont="1" applyFill="1" applyBorder="1" applyAlignment="1">
      <alignment horizontal="center" vertical="center"/>
    </xf>
    <xf numFmtId="166" fontId="10" fillId="8" borderId="6" xfId="1" applyNumberFormat="1" applyFont="1" applyFill="1" applyBorder="1" applyAlignment="1">
      <alignment horizontal="center" vertical="center"/>
    </xf>
    <xf numFmtId="0" fontId="6" fillId="8" borderId="8" xfId="1" applyFont="1" applyFill="1" applyBorder="1" applyAlignment="1">
      <alignment vertical="center" wrapText="1"/>
    </xf>
    <xf numFmtId="2" fontId="6" fillId="8" borderId="7" xfId="1" applyNumberFormat="1" applyFont="1" applyFill="1" applyBorder="1" applyAlignment="1">
      <alignment horizontal="center" vertical="center"/>
    </xf>
    <xf numFmtId="2" fontId="6" fillId="8" borderId="8" xfId="1" applyNumberFormat="1" applyFont="1" applyFill="1" applyBorder="1" applyAlignment="1">
      <alignment horizontal="center" vertical="center"/>
    </xf>
    <xf numFmtId="2" fontId="6" fillId="8" borderId="6" xfId="1" applyNumberFormat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left" vertical="center" wrapText="1"/>
    </xf>
    <xf numFmtId="0" fontId="6" fillId="0" borderId="15" xfId="1" applyFont="1" applyFill="1" applyBorder="1" applyAlignment="1">
      <alignment horizontal="left" vertical="center" wrapText="1"/>
    </xf>
    <xf numFmtId="0" fontId="6" fillId="0" borderId="13" xfId="1" applyFont="1" applyFill="1" applyBorder="1" applyAlignment="1">
      <alignment horizontal="left" vertical="center" wrapText="1"/>
    </xf>
    <xf numFmtId="0" fontId="6" fillId="10" borderId="14" xfId="1" applyFont="1" applyFill="1" applyBorder="1" applyAlignment="1">
      <alignment horizontal="center" vertical="center" wrapText="1"/>
    </xf>
    <xf numFmtId="0" fontId="6" fillId="10" borderId="15" xfId="1" applyFont="1" applyFill="1" applyBorder="1" applyAlignment="1">
      <alignment horizontal="center" vertical="center" wrapText="1"/>
    </xf>
    <xf numFmtId="0" fontId="6" fillId="10" borderId="13" xfId="1" applyFont="1" applyFill="1" applyBorder="1" applyAlignment="1">
      <alignment horizontal="center" vertical="center" wrapText="1"/>
    </xf>
    <xf numFmtId="0" fontId="6" fillId="7" borderId="1" xfId="1" applyFont="1" applyFill="1" applyBorder="1" applyAlignment="1">
      <alignment horizontal="center" vertical="center" wrapText="1"/>
    </xf>
    <xf numFmtId="0" fontId="6" fillId="4" borderId="30" xfId="1" applyFont="1" applyFill="1" applyBorder="1" applyAlignment="1">
      <alignment horizontal="center" vertical="center"/>
    </xf>
    <xf numFmtId="0" fontId="6" fillId="4" borderId="31" xfId="1" applyFont="1" applyFill="1" applyBorder="1" applyAlignment="1">
      <alignment horizontal="center" vertical="center"/>
    </xf>
    <xf numFmtId="0" fontId="6" fillId="4" borderId="32" xfId="1" applyFont="1" applyFill="1" applyBorder="1" applyAlignment="1">
      <alignment horizontal="center" vertical="center"/>
    </xf>
    <xf numFmtId="0" fontId="6" fillId="15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9" xfId="1" applyFont="1" applyFill="1" applyBorder="1" applyAlignment="1">
      <alignment horizontal="center" vertical="center"/>
    </xf>
    <xf numFmtId="0" fontId="6" fillId="4" borderId="16" xfId="1" applyFont="1" applyFill="1" applyBorder="1" applyAlignment="1">
      <alignment horizontal="center" vertical="center"/>
    </xf>
    <xf numFmtId="0" fontId="6" fillId="4" borderId="40" xfId="1" applyFont="1" applyFill="1" applyBorder="1" applyAlignment="1">
      <alignment horizontal="center" vertical="center"/>
    </xf>
    <xf numFmtId="0" fontId="6" fillId="4" borderId="39" xfId="1" applyFont="1" applyFill="1" applyBorder="1" applyAlignment="1">
      <alignment vertical="center"/>
    </xf>
    <xf numFmtId="0" fontId="6" fillId="4" borderId="16" xfId="1" applyFont="1" applyFill="1" applyBorder="1" applyAlignment="1">
      <alignment vertical="center"/>
    </xf>
    <xf numFmtId="0" fontId="6" fillId="4" borderId="40" xfId="1" applyFont="1" applyFill="1" applyBorder="1" applyAlignment="1">
      <alignment vertical="center"/>
    </xf>
    <xf numFmtId="171" fontId="6" fillId="8" borderId="7" xfId="1" applyNumberFormat="1" applyFont="1" applyFill="1" applyBorder="1" applyAlignment="1">
      <alignment horizontal="center" vertical="center" wrapText="1"/>
    </xf>
    <xf numFmtId="171" fontId="6" fillId="8" borderId="6" xfId="1" applyNumberFormat="1" applyFont="1" applyFill="1" applyBorder="1" applyAlignment="1">
      <alignment horizontal="center" vertical="center" wrapText="1"/>
    </xf>
    <xf numFmtId="0" fontId="6" fillId="5" borderId="7" xfId="1" applyFont="1" applyFill="1" applyBorder="1" applyAlignment="1">
      <alignment horizontal="center" vertical="center" wrapText="1"/>
    </xf>
    <xf numFmtId="0" fontId="6" fillId="5" borderId="8" xfId="1" applyFont="1" applyFill="1" applyBorder="1" applyAlignment="1">
      <alignment horizontal="center" vertical="center" wrapText="1"/>
    </xf>
    <xf numFmtId="0" fontId="6" fillId="5" borderId="6" xfId="1" applyFont="1" applyFill="1" applyBorder="1" applyAlignment="1">
      <alignment horizontal="center" vertical="center" wrapText="1"/>
    </xf>
    <xf numFmtId="4" fontId="6" fillId="5" borderId="7" xfId="1" applyNumberFormat="1" applyFont="1" applyFill="1" applyBorder="1" applyAlignment="1">
      <alignment horizontal="center" vertical="center" wrapText="1"/>
    </xf>
    <xf numFmtId="4" fontId="6" fillId="5" borderId="8" xfId="1" applyNumberFormat="1" applyFont="1" applyFill="1" applyBorder="1" applyAlignment="1">
      <alignment horizontal="center" vertical="center" wrapText="1"/>
    </xf>
    <xf numFmtId="4" fontId="6" fillId="5" borderId="6" xfId="1" applyNumberFormat="1" applyFont="1" applyFill="1" applyBorder="1" applyAlignment="1">
      <alignment horizontal="center" vertical="center" wrapText="1"/>
    </xf>
    <xf numFmtId="2" fontId="6" fillId="5" borderId="7" xfId="1" applyNumberFormat="1" applyFont="1" applyFill="1" applyBorder="1" applyAlignment="1">
      <alignment horizontal="center" vertical="center" wrapText="1"/>
    </xf>
    <xf numFmtId="2" fontId="6" fillId="5" borderId="6" xfId="1" applyNumberFormat="1" applyFont="1" applyFill="1" applyBorder="1" applyAlignment="1">
      <alignment horizontal="center" vertical="center" wrapText="1"/>
    </xf>
    <xf numFmtId="167" fontId="6" fillId="8" borderId="7" xfId="1" applyNumberFormat="1" applyFont="1" applyFill="1" applyBorder="1" applyAlignment="1">
      <alignment horizontal="center" vertical="center" wrapText="1"/>
    </xf>
    <xf numFmtId="167" fontId="6" fillId="8" borderId="6" xfId="1" applyNumberFormat="1" applyFont="1" applyFill="1" applyBorder="1" applyAlignment="1">
      <alignment horizontal="center" vertical="center" wrapText="1"/>
    </xf>
    <xf numFmtId="167" fontId="6" fillId="5" borderId="7" xfId="1" applyNumberFormat="1" applyFont="1" applyFill="1" applyBorder="1" applyAlignment="1">
      <alignment horizontal="center" vertical="center" wrapText="1"/>
    </xf>
    <xf numFmtId="167" fontId="6" fillId="5" borderId="8" xfId="1" applyNumberFormat="1" applyFont="1" applyFill="1" applyBorder="1" applyAlignment="1">
      <alignment horizontal="center" vertical="center" wrapText="1"/>
    </xf>
    <xf numFmtId="167" fontId="6" fillId="5" borderId="6" xfId="1" applyNumberFormat="1" applyFont="1" applyFill="1" applyBorder="1" applyAlignment="1">
      <alignment horizontal="center" vertical="center" wrapText="1"/>
    </xf>
    <xf numFmtId="166" fontId="6" fillId="6" borderId="7" xfId="1" applyNumberFormat="1" applyFont="1" applyFill="1" applyBorder="1" applyAlignment="1">
      <alignment horizontal="center" vertical="center"/>
    </xf>
    <xf numFmtId="166" fontId="6" fillId="6" borderId="8" xfId="1" applyNumberFormat="1" applyFont="1" applyFill="1" applyBorder="1" applyAlignment="1">
      <alignment horizontal="center" vertical="center"/>
    </xf>
    <xf numFmtId="166" fontId="6" fillId="6" borderId="6" xfId="1" applyNumberFormat="1" applyFont="1" applyFill="1" applyBorder="1" applyAlignment="1">
      <alignment horizontal="center" vertical="center"/>
    </xf>
    <xf numFmtId="0" fontId="6" fillId="6" borderId="7" xfId="1" applyFont="1" applyFill="1" applyBorder="1" applyAlignment="1">
      <alignment horizontal="center" vertical="center"/>
    </xf>
    <xf numFmtId="0" fontId="6" fillId="6" borderId="8" xfId="1" applyFont="1" applyFill="1" applyBorder="1" applyAlignment="1">
      <alignment horizontal="center" vertical="center"/>
    </xf>
    <xf numFmtId="0" fontId="6" fillId="6" borderId="6" xfId="1" applyFont="1" applyFill="1" applyBorder="1" applyAlignment="1">
      <alignment horizontal="center" vertical="center"/>
    </xf>
    <xf numFmtId="0" fontId="6" fillId="5" borderId="5" xfId="1" applyFont="1" applyFill="1" applyBorder="1" applyAlignment="1">
      <alignment vertical="center" wrapText="1"/>
    </xf>
    <xf numFmtId="0" fontId="6" fillId="5" borderId="8" xfId="1" applyFont="1" applyFill="1" applyBorder="1" applyAlignment="1">
      <alignment vertical="center" wrapText="1"/>
    </xf>
    <xf numFmtId="0" fontId="6" fillId="5" borderId="6" xfId="1" applyFont="1" applyFill="1" applyBorder="1" applyAlignment="1">
      <alignment vertical="center" wrapText="1"/>
    </xf>
    <xf numFmtId="0" fontId="6" fillId="6" borderId="7" xfId="0" applyFont="1" applyFill="1" applyBorder="1" applyAlignment="1">
      <alignment vertical="center" wrapText="1"/>
    </xf>
    <xf numFmtId="0" fontId="6" fillId="6" borderId="8" xfId="0" applyFont="1" applyFill="1" applyBorder="1" applyAlignment="1">
      <alignment vertical="center" wrapText="1"/>
    </xf>
    <xf numFmtId="0" fontId="6" fillId="6" borderId="6" xfId="0" applyFont="1" applyFill="1" applyBorder="1" applyAlignment="1">
      <alignment vertical="center" wrapText="1"/>
    </xf>
    <xf numFmtId="0" fontId="6" fillId="8" borderId="7" xfId="1" applyFont="1" applyFill="1" applyBorder="1" applyAlignment="1">
      <alignment horizontal="center" vertical="center"/>
    </xf>
    <xf numFmtId="0" fontId="6" fillId="8" borderId="8" xfId="1" applyFont="1" applyFill="1" applyBorder="1" applyAlignment="1">
      <alignment horizontal="center" vertical="center"/>
    </xf>
    <xf numFmtId="0" fontId="6" fillId="8" borderId="6" xfId="1" applyFont="1" applyFill="1" applyBorder="1" applyAlignment="1">
      <alignment horizontal="center" vertical="center"/>
    </xf>
    <xf numFmtId="2" fontId="6" fillId="6" borderId="7" xfId="1" applyNumberFormat="1" applyFont="1" applyFill="1" applyBorder="1" applyAlignment="1">
      <alignment horizontal="center" vertical="center"/>
    </xf>
    <xf numFmtId="2" fontId="6" fillId="6" borderId="8" xfId="1" applyNumberFormat="1" applyFont="1" applyFill="1" applyBorder="1" applyAlignment="1">
      <alignment horizontal="center" vertical="center"/>
    </xf>
    <xf numFmtId="2" fontId="6" fillId="6" borderId="6" xfId="1" applyNumberFormat="1" applyFont="1" applyFill="1" applyBorder="1" applyAlignment="1">
      <alignment horizontal="center" vertical="center"/>
    </xf>
    <xf numFmtId="0" fontId="7" fillId="15" borderId="20" xfId="1" applyFont="1" applyFill="1" applyBorder="1" applyAlignment="1">
      <alignment horizontal="center" vertical="center" wrapText="1"/>
    </xf>
    <xf numFmtId="0" fontId="7" fillId="15" borderId="22" xfId="1" applyFont="1" applyFill="1" applyBorder="1" applyAlignment="1">
      <alignment horizontal="center" vertical="center" wrapText="1"/>
    </xf>
    <xf numFmtId="0" fontId="6" fillId="4" borderId="27" xfId="1" applyFont="1" applyFill="1" applyBorder="1" applyAlignment="1">
      <alignment horizontal="center" vertical="center" wrapText="1"/>
    </xf>
    <xf numFmtId="0" fontId="6" fillId="4" borderId="28" xfId="1" applyFont="1" applyFill="1" applyBorder="1" applyAlignment="1">
      <alignment horizontal="center" vertical="center" wrapText="1"/>
    </xf>
    <xf numFmtId="0" fontId="6" fillId="4" borderId="29" xfId="1" applyFont="1" applyFill="1" applyBorder="1" applyAlignment="1">
      <alignment horizontal="center" vertical="center" wrapText="1"/>
    </xf>
    <xf numFmtId="0" fontId="10" fillId="8" borderId="7" xfId="1" applyFont="1" applyFill="1" applyBorder="1" applyAlignment="1">
      <alignment horizontal="left" vertical="center" wrapText="1"/>
    </xf>
    <xf numFmtId="0" fontId="10" fillId="8" borderId="6" xfId="1" applyFont="1" applyFill="1" applyBorder="1" applyAlignment="1">
      <alignment horizontal="left" vertical="center" wrapText="1"/>
    </xf>
    <xf numFmtId="0" fontId="10" fillId="8" borderId="7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left" vertical="center" wrapText="1"/>
    </xf>
    <xf numFmtId="0" fontId="10" fillId="8" borderId="6" xfId="0" applyFont="1" applyFill="1" applyBorder="1" applyAlignment="1">
      <alignment horizontal="left" vertical="center" wrapText="1"/>
    </xf>
    <xf numFmtId="2" fontId="6" fillId="6" borderId="5" xfId="1" applyNumberFormat="1" applyFont="1" applyFill="1" applyBorder="1" applyAlignment="1">
      <alignment horizontal="center" vertical="center"/>
    </xf>
    <xf numFmtId="0" fontId="6" fillId="6" borderId="5" xfId="1" applyFont="1" applyFill="1" applyBorder="1" applyAlignment="1">
      <alignment horizontal="center" vertical="center"/>
    </xf>
    <xf numFmtId="0" fontId="6" fillId="8" borderId="7" xfId="1" applyFont="1" applyFill="1" applyBorder="1" applyAlignment="1">
      <alignment horizontal="left" vertical="center" wrapText="1"/>
    </xf>
    <xf numFmtId="0" fontId="6" fillId="8" borderId="8" xfId="1" applyFont="1" applyFill="1" applyBorder="1" applyAlignment="1">
      <alignment horizontal="left" vertical="center" wrapText="1"/>
    </xf>
    <xf numFmtId="0" fontId="6" fillId="8" borderId="6" xfId="1" applyFont="1" applyFill="1" applyBorder="1" applyAlignment="1">
      <alignment horizontal="left" vertical="center" wrapText="1"/>
    </xf>
    <xf numFmtId="166" fontId="6" fillId="8" borderId="7" xfId="0" applyNumberFormat="1" applyFont="1" applyFill="1" applyBorder="1" applyAlignment="1">
      <alignment horizontal="center" vertical="center"/>
    </xf>
    <xf numFmtId="166" fontId="6" fillId="8" borderId="8" xfId="0" applyNumberFormat="1" applyFont="1" applyFill="1" applyBorder="1" applyAlignment="1">
      <alignment horizontal="center" vertical="center"/>
    </xf>
    <xf numFmtId="166" fontId="6" fillId="8" borderId="6" xfId="0" applyNumberFormat="1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/>
    </xf>
    <xf numFmtId="0" fontId="6" fillId="6" borderId="7" xfId="1" applyFont="1" applyFill="1" applyBorder="1" applyAlignment="1">
      <alignment horizontal="left" vertical="center" wrapText="1"/>
    </xf>
    <xf numFmtId="0" fontId="6" fillId="6" borderId="6" xfId="1" applyFont="1" applyFill="1" applyBorder="1" applyAlignment="1">
      <alignment horizontal="left" vertical="center" wrapText="1"/>
    </xf>
    <xf numFmtId="0" fontId="6" fillId="8" borderId="7" xfId="0" applyFont="1" applyFill="1" applyBorder="1" applyAlignment="1">
      <alignment horizontal="left" vertical="center" wrapText="1"/>
    </xf>
    <xf numFmtId="0" fontId="6" fillId="8" borderId="8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6" fillId="8" borderId="7" xfId="0" applyFont="1" applyFill="1" applyBorder="1" applyAlignment="1">
      <alignment vertical="center" wrapText="1"/>
    </xf>
    <xf numFmtId="0" fontId="6" fillId="8" borderId="8" xfId="0" applyFont="1" applyFill="1" applyBorder="1" applyAlignment="1">
      <alignment vertical="center" wrapText="1"/>
    </xf>
    <xf numFmtId="0" fontId="6" fillId="8" borderId="6" xfId="0" applyFont="1" applyFill="1" applyBorder="1" applyAlignment="1">
      <alignment vertical="center" wrapText="1"/>
    </xf>
    <xf numFmtId="166" fontId="6" fillId="8" borderId="7" xfId="1" applyNumberFormat="1" applyFont="1" applyFill="1" applyBorder="1" applyAlignment="1">
      <alignment horizontal="center" vertical="center" wrapText="1"/>
    </xf>
    <xf numFmtId="166" fontId="6" fillId="8" borderId="8" xfId="1" applyNumberFormat="1" applyFont="1" applyFill="1" applyBorder="1" applyAlignment="1">
      <alignment horizontal="center" vertical="center" wrapText="1"/>
    </xf>
    <xf numFmtId="166" fontId="6" fillId="8" borderId="6" xfId="1" applyNumberFormat="1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2" fontId="6" fillId="5" borderId="5" xfId="1" applyNumberFormat="1" applyFont="1" applyFill="1" applyBorder="1" applyAlignment="1">
      <alignment horizontal="center" vertical="center"/>
    </xf>
    <xf numFmtId="2" fontId="6" fillId="5" borderId="6" xfId="1" applyNumberFormat="1" applyFont="1" applyFill="1" applyBorder="1" applyAlignment="1">
      <alignment horizontal="center" vertical="center"/>
    </xf>
    <xf numFmtId="0" fontId="6" fillId="5" borderId="5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8" borderId="7" xfId="1" applyFont="1" applyFill="1" applyBorder="1" applyAlignment="1">
      <alignment horizontal="center" vertical="center" wrapText="1"/>
    </xf>
    <xf numFmtId="0" fontId="6" fillId="8" borderId="8" xfId="1" applyFont="1" applyFill="1" applyBorder="1" applyAlignment="1">
      <alignment horizontal="center" vertical="center" wrapText="1"/>
    </xf>
    <xf numFmtId="0" fontId="6" fillId="6" borderId="14" xfId="1" applyFont="1" applyFill="1" applyBorder="1" applyAlignment="1">
      <alignment horizontal="center" vertical="center" wrapText="1"/>
    </xf>
    <xf numFmtId="0" fontId="6" fillId="6" borderId="15" xfId="1" applyFont="1" applyFill="1" applyBorder="1" applyAlignment="1">
      <alignment horizontal="center" vertical="center" wrapText="1"/>
    </xf>
    <xf numFmtId="0" fontId="6" fillId="6" borderId="13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167" fontId="6" fillId="8" borderId="7" xfId="1" applyNumberFormat="1" applyFont="1" applyFill="1" applyBorder="1" applyAlignment="1">
      <alignment horizontal="center" vertical="center"/>
    </xf>
    <xf numFmtId="167" fontId="6" fillId="8" borderId="6" xfId="1" applyNumberFormat="1" applyFont="1" applyFill="1" applyBorder="1" applyAlignment="1">
      <alignment horizontal="center" vertical="center"/>
    </xf>
    <xf numFmtId="171" fontId="6" fillId="8" borderId="7" xfId="1" applyNumberFormat="1" applyFont="1" applyFill="1" applyBorder="1" applyAlignment="1">
      <alignment horizontal="center" vertical="center"/>
    </xf>
    <xf numFmtId="171" fontId="6" fillId="8" borderId="8" xfId="1" applyNumberFormat="1" applyFont="1" applyFill="1" applyBorder="1" applyAlignment="1">
      <alignment horizontal="center" vertical="center"/>
    </xf>
    <xf numFmtId="171" fontId="6" fillId="8" borderId="6" xfId="1" applyNumberFormat="1" applyFont="1" applyFill="1" applyBorder="1" applyAlignment="1">
      <alignment horizontal="center" vertical="center"/>
    </xf>
    <xf numFmtId="170" fontId="6" fillId="8" borderId="7" xfId="1" applyNumberFormat="1" applyFont="1" applyFill="1" applyBorder="1" applyAlignment="1">
      <alignment horizontal="center" vertical="center"/>
    </xf>
    <xf numFmtId="170" fontId="6" fillId="8" borderId="8" xfId="1" applyNumberFormat="1" applyFont="1" applyFill="1" applyBorder="1" applyAlignment="1">
      <alignment horizontal="center" vertical="center"/>
    </xf>
    <xf numFmtId="170" fontId="6" fillId="8" borderId="6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4" borderId="14" xfId="1" applyFont="1" applyFill="1" applyBorder="1" applyAlignment="1">
      <alignment horizontal="center" vertical="center" wrapText="1"/>
    </xf>
    <xf numFmtId="0" fontId="6" fillId="4" borderId="15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167" fontId="6" fillId="5" borderId="8" xfId="1" applyNumberFormat="1" applyFont="1" applyFill="1" applyBorder="1" applyAlignment="1">
      <alignment horizontal="center" vertical="center"/>
    </xf>
    <xf numFmtId="167" fontId="6" fillId="5" borderId="6" xfId="1" applyNumberFormat="1" applyFont="1" applyFill="1" applyBorder="1" applyAlignment="1">
      <alignment horizontal="center" vertical="center"/>
    </xf>
    <xf numFmtId="167" fontId="6" fillId="6" borderId="7" xfId="1" applyNumberFormat="1" applyFont="1" applyFill="1" applyBorder="1" applyAlignment="1">
      <alignment horizontal="center" vertical="center"/>
    </xf>
    <xf numFmtId="167" fontId="6" fillId="6" borderId="8" xfId="1" applyNumberFormat="1" applyFont="1" applyFill="1" applyBorder="1" applyAlignment="1">
      <alignment horizontal="center" vertical="center"/>
    </xf>
    <xf numFmtId="167" fontId="6" fillId="6" borderId="6" xfId="1" applyNumberFormat="1" applyFont="1" applyFill="1" applyBorder="1" applyAlignment="1">
      <alignment horizontal="center" vertical="center"/>
    </xf>
    <xf numFmtId="166" fontId="6" fillId="6" borderId="7" xfId="1" applyNumberFormat="1" applyFont="1" applyFill="1" applyBorder="1" applyAlignment="1">
      <alignment horizontal="center" vertical="center" wrapText="1"/>
    </xf>
    <xf numFmtId="166" fontId="6" fillId="6" borderId="6" xfId="1" applyNumberFormat="1" applyFont="1" applyFill="1" applyBorder="1" applyAlignment="1">
      <alignment horizontal="center" vertical="center" wrapText="1"/>
    </xf>
    <xf numFmtId="49" fontId="6" fillId="8" borderId="7" xfId="1" applyNumberFormat="1" applyFont="1" applyFill="1" applyBorder="1" applyAlignment="1">
      <alignment horizontal="center" vertical="center" wrapText="1"/>
    </xf>
    <xf numFmtId="49" fontId="6" fillId="8" borderId="6" xfId="1" applyNumberFormat="1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vertical="center" wrapText="1"/>
    </xf>
    <xf numFmtId="0" fontId="6" fillId="5" borderId="8" xfId="0" applyFont="1" applyFill="1" applyBorder="1" applyAlignment="1">
      <alignment vertical="center" wrapText="1"/>
    </xf>
    <xf numFmtId="0" fontId="6" fillId="5" borderId="6" xfId="0" applyFont="1" applyFill="1" applyBorder="1" applyAlignment="1">
      <alignment vertical="center" wrapText="1"/>
    </xf>
    <xf numFmtId="2" fontId="6" fillId="5" borderId="8" xfId="1" applyNumberFormat="1" applyFont="1" applyFill="1" applyBorder="1" applyAlignment="1">
      <alignment horizontal="center" vertical="center" wrapText="1"/>
    </xf>
    <xf numFmtId="167" fontId="6" fillId="8" borderId="8" xfId="1" applyNumberFormat="1" applyFont="1" applyFill="1" applyBorder="1" applyAlignment="1">
      <alignment horizontal="center" vertical="center"/>
    </xf>
    <xf numFmtId="166" fontId="6" fillId="8" borderId="8" xfId="1" applyNumberFormat="1" applyFont="1" applyFill="1" applyBorder="1" applyAlignment="1">
      <alignment horizontal="center" vertical="center"/>
    </xf>
    <xf numFmtId="0" fontId="6" fillId="5" borderId="7" xfId="1" applyFont="1" applyFill="1" applyBorder="1" applyAlignment="1">
      <alignment vertical="center" wrapText="1"/>
    </xf>
    <xf numFmtId="166" fontId="6" fillId="5" borderId="5" xfId="1" applyNumberFormat="1" applyFont="1" applyFill="1" applyBorder="1" applyAlignment="1">
      <alignment horizontal="center" vertical="center"/>
    </xf>
    <xf numFmtId="166" fontId="6" fillId="5" borderId="6" xfId="1" applyNumberFormat="1" applyFont="1" applyFill="1" applyBorder="1" applyAlignment="1">
      <alignment horizontal="center" vertical="center"/>
    </xf>
    <xf numFmtId="0" fontId="6" fillId="7" borderId="14" xfId="1" applyFont="1" applyFill="1" applyBorder="1" applyAlignment="1">
      <alignment horizontal="center" vertical="center" wrapText="1"/>
    </xf>
    <xf numFmtId="0" fontId="6" fillId="7" borderId="15" xfId="1" applyFont="1" applyFill="1" applyBorder="1" applyAlignment="1">
      <alignment horizontal="center" vertical="center" wrapText="1"/>
    </xf>
    <xf numFmtId="0" fontId="6" fillId="7" borderId="13" xfId="1" applyFont="1" applyFill="1" applyBorder="1" applyAlignment="1">
      <alignment horizontal="center" vertical="center" wrapText="1"/>
    </xf>
    <xf numFmtId="170" fontId="6" fillId="5" borderId="5" xfId="1" applyNumberFormat="1" applyFont="1" applyFill="1" applyBorder="1" applyAlignment="1">
      <alignment horizontal="center" vertical="center"/>
    </xf>
    <xf numFmtId="170" fontId="6" fillId="5" borderId="8" xfId="1" applyNumberFormat="1" applyFont="1" applyFill="1" applyBorder="1" applyAlignment="1">
      <alignment horizontal="center" vertical="center"/>
    </xf>
    <xf numFmtId="170" fontId="6" fillId="5" borderId="6" xfId="1" applyNumberFormat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5" borderId="7" xfId="1" applyFont="1" applyFill="1" applyBorder="1" applyAlignment="1">
      <alignment horizontal="center" vertical="center"/>
    </xf>
    <xf numFmtId="0" fontId="6" fillId="5" borderId="8" xfId="1" applyFont="1" applyFill="1" applyBorder="1" applyAlignment="1">
      <alignment horizontal="center" vertical="center"/>
    </xf>
    <xf numFmtId="0" fontId="6" fillId="5" borderId="6" xfId="1" applyFont="1" applyFill="1" applyBorder="1" applyAlignment="1">
      <alignment horizontal="center" vertical="center"/>
    </xf>
    <xf numFmtId="0" fontId="6" fillId="6" borderId="8" xfId="1" applyFont="1" applyFill="1" applyBorder="1" applyAlignment="1">
      <alignment horizontal="left" vertical="center" wrapText="1"/>
    </xf>
    <xf numFmtId="0" fontId="6" fillId="8" borderId="6" xfId="1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2" fontId="6" fillId="6" borderId="8" xfId="0" applyNumberFormat="1" applyFont="1" applyFill="1" applyBorder="1" applyAlignment="1">
      <alignment horizontal="center" vertical="center" wrapText="1"/>
    </xf>
    <xf numFmtId="2" fontId="6" fillId="6" borderId="6" xfId="0" applyNumberFormat="1" applyFont="1" applyFill="1" applyBorder="1" applyAlignment="1">
      <alignment horizontal="center" vertical="center" wrapText="1"/>
    </xf>
    <xf numFmtId="166" fontId="6" fillId="5" borderId="7" xfId="1" applyNumberFormat="1" applyFont="1" applyFill="1" applyBorder="1" applyAlignment="1">
      <alignment horizontal="center" vertical="center"/>
    </xf>
    <xf numFmtId="166" fontId="6" fillId="5" borderId="8" xfId="1" applyNumberFormat="1" applyFont="1" applyFill="1" applyBorder="1" applyAlignment="1">
      <alignment horizontal="center" vertical="center"/>
    </xf>
    <xf numFmtId="167" fontId="6" fillId="6" borderId="7" xfId="1" applyNumberFormat="1" applyFont="1" applyFill="1" applyBorder="1" applyAlignment="1">
      <alignment horizontal="center" vertical="center" wrapText="1"/>
    </xf>
    <xf numFmtId="167" fontId="6" fillId="6" borderId="8" xfId="1" applyNumberFormat="1" applyFont="1" applyFill="1" applyBorder="1" applyAlignment="1">
      <alignment horizontal="center" vertical="center" wrapText="1"/>
    </xf>
    <xf numFmtId="167" fontId="6" fillId="6" borderId="6" xfId="1" applyNumberFormat="1" applyFont="1" applyFill="1" applyBorder="1" applyAlignment="1">
      <alignment horizontal="center" vertical="center" wrapText="1"/>
    </xf>
    <xf numFmtId="4" fontId="6" fillId="5" borderId="5" xfId="1" applyNumberFormat="1" applyFont="1" applyFill="1" applyBorder="1" applyAlignment="1">
      <alignment horizontal="center" vertical="center" wrapText="1"/>
    </xf>
    <xf numFmtId="4" fontId="6" fillId="8" borderId="7" xfId="1" applyNumberFormat="1" applyFont="1" applyFill="1" applyBorder="1" applyAlignment="1">
      <alignment horizontal="center" vertical="center" wrapText="1"/>
    </xf>
    <xf numFmtId="4" fontId="6" fillId="8" borderId="6" xfId="1" applyNumberFormat="1" applyFont="1" applyFill="1" applyBorder="1" applyAlignment="1">
      <alignment horizontal="center" vertical="center" wrapText="1"/>
    </xf>
    <xf numFmtId="49" fontId="6" fillId="8" borderId="7" xfId="2" applyNumberFormat="1" applyFont="1" applyFill="1" applyBorder="1" applyAlignment="1">
      <alignment vertical="center" wrapText="1"/>
    </xf>
    <xf numFmtId="49" fontId="6" fillId="8" borderId="6" xfId="2" applyNumberFormat="1" applyFont="1" applyFill="1" applyBorder="1" applyAlignment="1">
      <alignment vertical="center" wrapText="1"/>
    </xf>
    <xf numFmtId="0" fontId="6" fillId="5" borderId="7" xfId="1" applyFont="1" applyFill="1" applyBorder="1" applyAlignment="1">
      <alignment horizontal="left" vertical="center" wrapText="1"/>
    </xf>
    <xf numFmtId="0" fontId="6" fillId="5" borderId="8" xfId="1" applyFont="1" applyFill="1" applyBorder="1" applyAlignment="1">
      <alignment horizontal="left" vertical="center" wrapText="1"/>
    </xf>
    <xf numFmtId="0" fontId="6" fillId="5" borderId="6" xfId="1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167" fontId="6" fillId="5" borderId="5" xfId="1" applyNumberFormat="1" applyFont="1" applyFill="1" applyBorder="1" applyAlignment="1">
      <alignment horizontal="center" vertical="center" wrapText="1"/>
    </xf>
    <xf numFmtId="4" fontId="6" fillId="5" borderId="8" xfId="1" applyNumberFormat="1" applyFont="1" applyFill="1" applyBorder="1" applyAlignment="1">
      <alignment horizontal="center" vertical="center"/>
    </xf>
    <xf numFmtId="4" fontId="6" fillId="5" borderId="6" xfId="1" applyNumberFormat="1" applyFont="1" applyFill="1" applyBorder="1" applyAlignment="1">
      <alignment horizontal="center" vertical="center"/>
    </xf>
    <xf numFmtId="2" fontId="6" fillId="5" borderId="5" xfId="1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vertical="center" wrapText="1"/>
    </xf>
    <xf numFmtId="166" fontId="6" fillId="5" borderId="8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71" fontId="6" fillId="6" borderId="7" xfId="1" applyNumberFormat="1" applyFont="1" applyFill="1" applyBorder="1" applyAlignment="1">
      <alignment horizontal="center" vertical="center"/>
    </xf>
    <xf numFmtId="171" fontId="6" fillId="6" borderId="8" xfId="1" applyNumberFormat="1" applyFont="1" applyFill="1" applyBorder="1" applyAlignment="1">
      <alignment horizontal="center" vertical="center"/>
    </xf>
    <xf numFmtId="171" fontId="6" fillId="6" borderId="6" xfId="1" applyNumberFormat="1" applyFont="1" applyFill="1" applyBorder="1" applyAlignment="1">
      <alignment horizontal="center" vertical="center"/>
    </xf>
    <xf numFmtId="171" fontId="6" fillId="5" borderId="5" xfId="1" applyNumberFormat="1" applyFont="1" applyFill="1" applyBorder="1" applyAlignment="1">
      <alignment horizontal="center" vertical="center" wrapText="1"/>
    </xf>
    <xf numFmtId="171" fontId="6" fillId="5" borderId="6" xfId="1" applyNumberFormat="1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left" vertical="center" wrapText="1"/>
    </xf>
    <xf numFmtId="170" fontId="6" fillId="6" borderId="7" xfId="1" applyNumberFormat="1" applyFont="1" applyFill="1" applyBorder="1" applyAlignment="1">
      <alignment horizontal="center" vertical="center"/>
    </xf>
    <xf numFmtId="170" fontId="6" fillId="6" borderId="8" xfId="1" applyNumberFormat="1" applyFont="1" applyFill="1" applyBorder="1" applyAlignment="1">
      <alignment horizontal="center" vertical="center"/>
    </xf>
    <xf numFmtId="170" fontId="6" fillId="6" borderId="6" xfId="1" applyNumberFormat="1" applyFont="1" applyFill="1" applyBorder="1" applyAlignment="1">
      <alignment horizontal="center" vertical="center"/>
    </xf>
    <xf numFmtId="170" fontId="6" fillId="8" borderId="7" xfId="0" applyNumberFormat="1" applyFont="1" applyFill="1" applyBorder="1" applyAlignment="1">
      <alignment horizontal="center" vertical="center"/>
    </xf>
    <xf numFmtId="170" fontId="6" fillId="8" borderId="6" xfId="0" applyNumberFormat="1" applyFont="1" applyFill="1" applyBorder="1" applyAlignment="1">
      <alignment horizontal="center" vertical="center"/>
    </xf>
    <xf numFmtId="170" fontId="6" fillId="8" borderId="7" xfId="0" applyNumberFormat="1" applyFont="1" applyFill="1" applyBorder="1" applyAlignment="1">
      <alignment horizontal="center" vertical="center" wrapText="1"/>
    </xf>
    <xf numFmtId="170" fontId="6" fillId="8" borderId="6" xfId="0" applyNumberFormat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167" fontId="6" fillId="8" borderId="7" xfId="4" applyNumberFormat="1" applyFont="1" applyFill="1" applyBorder="1" applyAlignment="1">
      <alignment horizontal="center" vertical="center"/>
    </xf>
    <xf numFmtId="167" fontId="6" fillId="8" borderId="6" xfId="4" applyNumberFormat="1" applyFont="1" applyFill="1" applyBorder="1" applyAlignment="1">
      <alignment horizontal="center" vertical="center"/>
    </xf>
    <xf numFmtId="4" fontId="6" fillId="2" borderId="7" xfId="1" applyNumberFormat="1" applyFont="1" applyFill="1" applyBorder="1" applyAlignment="1">
      <alignment horizontal="center" vertical="center" wrapText="1"/>
    </xf>
    <xf numFmtId="4" fontId="6" fillId="2" borderId="8" xfId="1" applyNumberFormat="1" applyFont="1" applyFill="1" applyBorder="1" applyAlignment="1">
      <alignment horizontal="center" vertical="center" wrapText="1"/>
    </xf>
    <xf numFmtId="4" fontId="6" fillId="2" borderId="6" xfId="1" applyNumberFormat="1" applyFont="1" applyFill="1" applyBorder="1" applyAlignment="1">
      <alignment horizontal="center" vertical="center" wrapText="1"/>
    </xf>
    <xf numFmtId="2" fontId="6" fillId="6" borderId="7" xfId="1" applyNumberFormat="1" applyFont="1" applyFill="1" applyBorder="1" applyAlignment="1">
      <alignment horizontal="center" vertical="top" wrapText="1"/>
    </xf>
    <xf numFmtId="2" fontId="6" fillId="6" borderId="6" xfId="1" applyNumberFormat="1" applyFont="1" applyFill="1" applyBorder="1" applyAlignment="1">
      <alignment horizontal="center" vertical="top" wrapText="1"/>
    </xf>
    <xf numFmtId="167" fontId="6" fillId="6" borderId="7" xfId="4" applyNumberFormat="1" applyFont="1" applyFill="1" applyBorder="1" applyAlignment="1">
      <alignment horizontal="center" vertical="center" wrapText="1"/>
    </xf>
    <xf numFmtId="167" fontId="6" fillId="6" borderId="8" xfId="4" applyNumberFormat="1" applyFont="1" applyFill="1" applyBorder="1" applyAlignment="1">
      <alignment horizontal="center" vertical="center" wrapText="1"/>
    </xf>
    <xf numFmtId="167" fontId="6" fillId="6" borderId="6" xfId="4" applyNumberFormat="1" applyFont="1" applyFill="1" applyBorder="1" applyAlignment="1">
      <alignment horizontal="center" vertical="center" wrapText="1"/>
    </xf>
    <xf numFmtId="2" fontId="6" fillId="8" borderId="7" xfId="0" applyNumberFormat="1" applyFont="1" applyFill="1" applyBorder="1" applyAlignment="1">
      <alignment horizontal="center" vertical="center" wrapText="1"/>
    </xf>
    <xf numFmtId="2" fontId="6" fillId="8" borderId="6" xfId="0" applyNumberFormat="1" applyFont="1" applyFill="1" applyBorder="1" applyAlignment="1">
      <alignment horizontal="center" vertical="center" wrapText="1"/>
    </xf>
    <xf numFmtId="4" fontId="6" fillId="8" borderId="7" xfId="1" applyNumberFormat="1" applyFont="1" applyFill="1" applyBorder="1" applyAlignment="1">
      <alignment horizontal="center" vertical="center"/>
    </xf>
    <xf numFmtId="4" fontId="6" fillId="8" borderId="6" xfId="1" applyNumberFormat="1" applyFont="1" applyFill="1" applyBorder="1" applyAlignment="1">
      <alignment horizontal="center" vertical="center"/>
    </xf>
    <xf numFmtId="4" fontId="6" fillId="6" borderId="5" xfId="0" applyNumberFormat="1" applyFont="1" applyFill="1" applyBorder="1" applyAlignment="1">
      <alignment horizontal="center" vertical="center" wrapText="1"/>
    </xf>
    <xf numFmtId="4" fontId="6" fillId="6" borderId="6" xfId="0" applyNumberFormat="1" applyFont="1" applyFill="1" applyBorder="1" applyAlignment="1">
      <alignment horizontal="center" vertical="center" wrapText="1"/>
    </xf>
    <xf numFmtId="4" fontId="6" fillId="6" borderId="7" xfId="1" applyNumberFormat="1" applyFont="1" applyFill="1" applyBorder="1" applyAlignment="1">
      <alignment horizontal="center" vertical="center"/>
    </xf>
    <xf numFmtId="4" fontId="6" fillId="6" borderId="8" xfId="1" applyNumberFormat="1" applyFont="1" applyFill="1" applyBorder="1" applyAlignment="1">
      <alignment horizontal="center" vertical="center"/>
    </xf>
    <xf numFmtId="4" fontId="6" fillId="6" borderId="6" xfId="1" applyNumberFormat="1" applyFont="1" applyFill="1" applyBorder="1" applyAlignment="1">
      <alignment horizontal="center" vertical="center"/>
    </xf>
    <xf numFmtId="4" fontId="6" fillId="8" borderId="8" xfId="1" applyNumberFormat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vertical="center" wrapText="1"/>
    </xf>
    <xf numFmtId="0" fontId="6" fillId="0" borderId="8" xfId="1" applyFont="1" applyBorder="1" applyAlignment="1">
      <alignment vertical="center" wrapText="1"/>
    </xf>
    <xf numFmtId="0" fontId="6" fillId="0" borderId="6" xfId="1" applyFont="1" applyBorder="1" applyAlignment="1">
      <alignment vertical="center" wrapText="1"/>
    </xf>
    <xf numFmtId="0" fontId="6" fillId="15" borderId="2" xfId="1" applyFont="1" applyFill="1" applyBorder="1" applyAlignment="1">
      <alignment horizontal="center" vertical="center" wrapText="1"/>
    </xf>
    <xf numFmtId="0" fontId="6" fillId="15" borderId="3" xfId="1" applyFont="1" applyFill="1" applyBorder="1" applyAlignment="1">
      <alignment horizontal="center" vertical="center" wrapText="1"/>
    </xf>
    <xf numFmtId="0" fontId="6" fillId="15" borderId="4" xfId="1" applyFont="1" applyFill="1" applyBorder="1" applyAlignment="1">
      <alignment horizontal="center" vertical="center" wrapText="1"/>
    </xf>
    <xf numFmtId="0" fontId="6" fillId="4" borderId="35" xfId="1" applyFont="1" applyFill="1" applyBorder="1" applyAlignment="1">
      <alignment horizontal="center" vertical="center" wrapText="1"/>
    </xf>
    <xf numFmtId="0" fontId="6" fillId="4" borderId="33" xfId="1" applyFont="1" applyFill="1" applyBorder="1" applyAlignment="1">
      <alignment horizontal="center" vertical="center" wrapText="1"/>
    </xf>
    <xf numFmtId="0" fontId="6" fillId="4" borderId="34" xfId="1" applyFont="1" applyFill="1" applyBorder="1" applyAlignment="1">
      <alignment horizontal="center" vertical="center" wrapText="1"/>
    </xf>
    <xf numFmtId="0" fontId="6" fillId="4" borderId="41" xfId="1" applyFont="1" applyFill="1" applyBorder="1" applyAlignment="1">
      <alignment horizontal="center" vertical="center" wrapText="1"/>
    </xf>
    <xf numFmtId="4" fontId="6" fillId="5" borderId="5" xfId="1" applyNumberFormat="1" applyFont="1" applyFill="1" applyBorder="1" applyAlignment="1">
      <alignment horizontal="center" vertical="center"/>
    </xf>
    <xf numFmtId="49" fontId="6" fillId="6" borderId="7" xfId="1" applyNumberFormat="1" applyFont="1" applyFill="1" applyBorder="1" applyAlignment="1">
      <alignment horizontal="center" vertical="center" wrapText="1"/>
    </xf>
    <xf numFmtId="49" fontId="6" fillId="6" borderId="8" xfId="1" applyNumberFormat="1" applyFont="1" applyFill="1" applyBorder="1" applyAlignment="1">
      <alignment horizontal="center" vertical="center" wrapText="1"/>
    </xf>
    <xf numFmtId="49" fontId="6" fillId="6" borderId="6" xfId="1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vertical="center" wrapText="1"/>
    </xf>
    <xf numFmtId="49" fontId="6" fillId="5" borderId="5" xfId="1" applyNumberFormat="1" applyFont="1" applyFill="1" applyBorder="1" applyAlignment="1">
      <alignment horizontal="center" vertical="center" wrapText="1"/>
    </xf>
    <xf numFmtId="49" fontId="6" fillId="5" borderId="8" xfId="1" applyNumberFormat="1" applyFont="1" applyFill="1" applyBorder="1" applyAlignment="1">
      <alignment horizontal="center" vertical="center" wrapText="1"/>
    </xf>
    <xf numFmtId="49" fontId="6" fillId="5" borderId="6" xfId="1" applyNumberFormat="1" applyFont="1" applyFill="1" applyBorder="1" applyAlignment="1">
      <alignment horizontal="center" vertical="center" wrapText="1"/>
    </xf>
    <xf numFmtId="49" fontId="6" fillId="6" borderId="7" xfId="2" applyNumberFormat="1" applyFont="1" applyFill="1" applyBorder="1" applyAlignment="1">
      <alignment vertical="center" wrapText="1"/>
    </xf>
    <xf numFmtId="49" fontId="6" fillId="6" borderId="8" xfId="2" applyNumberFormat="1" applyFont="1" applyFill="1" applyBorder="1" applyAlignment="1">
      <alignment vertical="center" wrapText="1"/>
    </xf>
    <xf numFmtId="49" fontId="6" fillId="6" borderId="6" xfId="2" applyNumberFormat="1" applyFont="1" applyFill="1" applyBorder="1" applyAlignment="1">
      <alignment vertical="center" wrapText="1"/>
    </xf>
    <xf numFmtId="49" fontId="6" fillId="5" borderId="7" xfId="1" applyNumberFormat="1" applyFont="1" applyFill="1" applyBorder="1" applyAlignment="1">
      <alignment horizontal="center" vertical="center" wrapText="1"/>
    </xf>
    <xf numFmtId="49" fontId="6" fillId="5" borderId="7" xfId="2" applyNumberFormat="1" applyFont="1" applyFill="1" applyBorder="1" applyAlignment="1">
      <alignment vertical="center" wrapText="1"/>
    </xf>
    <xf numFmtId="49" fontId="6" fillId="5" borderId="8" xfId="2" applyNumberFormat="1" applyFont="1" applyFill="1" applyBorder="1" applyAlignment="1">
      <alignment vertical="center" wrapText="1"/>
    </xf>
    <xf numFmtId="49" fontId="6" fillId="5" borderId="6" xfId="2" applyNumberFormat="1" applyFont="1" applyFill="1" applyBorder="1" applyAlignment="1">
      <alignment vertical="center" wrapText="1"/>
    </xf>
    <xf numFmtId="0" fontId="6" fillId="9" borderId="30" xfId="1" applyFont="1" applyFill="1" applyBorder="1" applyAlignment="1">
      <alignment horizontal="center" vertical="center" wrapText="1"/>
    </xf>
    <xf numFmtId="0" fontId="6" fillId="9" borderId="31" xfId="1" applyFont="1" applyFill="1" applyBorder="1" applyAlignment="1">
      <alignment horizontal="center" vertical="center" wrapText="1"/>
    </xf>
    <xf numFmtId="0" fontId="6" fillId="9" borderId="32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49" fontId="6" fillId="5" borderId="5" xfId="2" applyNumberFormat="1" applyFont="1" applyFill="1" applyBorder="1" applyAlignment="1">
      <alignment vertical="center" wrapText="1"/>
    </xf>
    <xf numFmtId="0" fontId="6" fillId="6" borderId="5" xfId="1" applyFont="1" applyFill="1" applyBorder="1" applyAlignment="1">
      <alignment vertical="center" wrapText="1"/>
    </xf>
    <xf numFmtId="0" fontId="10" fillId="8" borderId="7" xfId="1" applyFont="1" applyFill="1" applyBorder="1" applyAlignment="1">
      <alignment horizontal="center" vertical="center" wrapText="1"/>
    </xf>
    <xf numFmtId="0" fontId="10" fillId="8" borderId="8" xfId="1" applyFont="1" applyFill="1" applyBorder="1" applyAlignment="1">
      <alignment horizontal="center" vertical="center" wrapText="1"/>
    </xf>
    <xf numFmtId="0" fontId="10" fillId="8" borderId="6" xfId="1" applyFont="1" applyFill="1" applyBorder="1" applyAlignment="1">
      <alignment horizontal="center" vertical="center" wrapText="1"/>
    </xf>
    <xf numFmtId="0" fontId="10" fillId="6" borderId="7" xfId="1" applyFont="1" applyFill="1" applyBorder="1" applyAlignment="1">
      <alignment horizontal="center" vertical="center" wrapText="1"/>
    </xf>
    <xf numFmtId="0" fontId="10" fillId="6" borderId="6" xfId="1" applyFont="1" applyFill="1" applyBorder="1" applyAlignment="1">
      <alignment horizontal="center" vertical="center" wrapText="1"/>
    </xf>
    <xf numFmtId="0" fontId="6" fillId="10" borderId="17" xfId="1" applyFont="1" applyFill="1" applyBorder="1" applyAlignment="1">
      <alignment horizontal="center" vertical="center" wrapText="1"/>
    </xf>
    <xf numFmtId="0" fontId="6" fillId="10" borderId="16" xfId="1" applyFont="1" applyFill="1" applyBorder="1" applyAlignment="1">
      <alignment horizontal="center" vertical="center" wrapText="1"/>
    </xf>
    <xf numFmtId="0" fontId="6" fillId="10" borderId="18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170" fontId="6" fillId="8" borderId="8" xfId="0" applyNumberFormat="1" applyFont="1" applyFill="1" applyBorder="1" applyAlignment="1">
      <alignment horizontal="center" vertical="center" wrapText="1"/>
    </xf>
    <xf numFmtId="166" fontId="6" fillId="5" borderId="7" xfId="1" applyNumberFormat="1" applyFont="1" applyFill="1" applyBorder="1" applyAlignment="1">
      <alignment horizontal="center" vertical="center" wrapText="1"/>
    </xf>
    <xf numFmtId="0" fontId="6" fillId="5" borderId="5" xfId="1" applyFont="1" applyFill="1" applyBorder="1" applyAlignment="1">
      <alignment horizontal="center" vertical="center"/>
    </xf>
    <xf numFmtId="0" fontId="10" fillId="8" borderId="7" xfId="1" applyFont="1" applyFill="1" applyBorder="1" applyAlignment="1">
      <alignment horizontal="center" vertical="center"/>
    </xf>
    <xf numFmtId="0" fontId="10" fillId="8" borderId="6" xfId="1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left" vertical="center" wrapText="1"/>
    </xf>
    <xf numFmtId="167" fontId="6" fillId="8" borderId="8" xfId="1" applyNumberFormat="1" applyFont="1" applyFill="1" applyBorder="1" applyAlignment="1">
      <alignment horizontal="center" vertical="center" wrapText="1"/>
    </xf>
    <xf numFmtId="0" fontId="29" fillId="6" borderId="7" xfId="1" applyFont="1" applyFill="1" applyBorder="1" applyAlignment="1">
      <alignment horizontal="center" vertical="center" wrapText="1"/>
    </xf>
    <xf numFmtId="0" fontId="29" fillId="6" borderId="6" xfId="1" applyFont="1" applyFill="1" applyBorder="1" applyAlignment="1">
      <alignment horizontal="center" vertical="center" wrapText="1"/>
    </xf>
    <xf numFmtId="0" fontId="16" fillId="0" borderId="7" xfId="1" applyNumberFormat="1" applyFont="1" applyFill="1" applyBorder="1" applyAlignment="1">
      <alignment horizontal="center" vertical="center" wrapText="1"/>
    </xf>
    <xf numFmtId="0" fontId="16" fillId="0" borderId="8" xfId="1" applyNumberFormat="1" applyFont="1" applyFill="1" applyBorder="1" applyAlignment="1">
      <alignment horizontal="center" vertical="center" wrapText="1"/>
    </xf>
    <xf numFmtId="0" fontId="16" fillId="0" borderId="6" xfId="1" applyNumberFormat="1" applyFont="1" applyFill="1" applyBorder="1" applyAlignment="1">
      <alignment horizontal="center" vertical="center" wrapText="1"/>
    </xf>
    <xf numFmtId="0" fontId="16" fillId="0" borderId="5" xfId="0" applyNumberFormat="1" applyFont="1" applyFill="1" applyBorder="1" applyAlignment="1">
      <alignment horizontal="center" vertical="center" wrapText="1"/>
    </xf>
    <xf numFmtId="0" fontId="16" fillId="0" borderId="8" xfId="0" applyNumberFormat="1" applyFont="1" applyFill="1" applyBorder="1" applyAlignment="1">
      <alignment horizontal="center" vertical="center" wrapText="1"/>
    </xf>
    <xf numFmtId="0" fontId="16" fillId="0" borderId="6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22" fillId="0" borderId="7" xfId="1" applyNumberFormat="1" applyFont="1" applyFill="1" applyBorder="1" applyAlignment="1">
      <alignment horizontal="center" vertical="center" wrapText="1"/>
    </xf>
    <xf numFmtId="0" fontId="22" fillId="0" borderId="8" xfId="1" applyNumberFormat="1" applyFont="1" applyFill="1" applyBorder="1" applyAlignment="1">
      <alignment horizontal="center" vertical="center" wrapText="1"/>
    </xf>
    <xf numFmtId="0" fontId="22" fillId="0" borderId="6" xfId="1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5" fillId="0" borderId="14" xfId="1" applyFont="1" applyFill="1" applyBorder="1" applyAlignment="1">
      <alignment horizontal="center" vertical="center" wrapText="1"/>
    </xf>
    <xf numFmtId="0" fontId="15" fillId="0" borderId="15" xfId="1" applyFont="1" applyFill="1" applyBorder="1" applyAlignment="1">
      <alignment horizontal="center" vertical="center" wrapText="1"/>
    </xf>
    <xf numFmtId="0" fontId="15" fillId="0" borderId="13" xfId="1" applyFont="1" applyFill="1" applyBorder="1" applyAlignment="1">
      <alignment horizontal="center" vertical="center" wrapText="1"/>
    </xf>
    <xf numFmtId="0" fontId="20" fillId="0" borderId="7" xfId="0" applyNumberFormat="1" applyFont="1" applyFill="1" applyBorder="1" applyAlignment="1">
      <alignment horizontal="center" vertical="center" wrapText="1"/>
    </xf>
    <xf numFmtId="0" fontId="20" fillId="0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16" fillId="0" borderId="1" xfId="1" applyNumberFormat="1" applyFont="1" applyFill="1" applyBorder="1" applyAlignment="1">
      <alignment horizontal="center" vertical="center" wrapText="1"/>
    </xf>
    <xf numFmtId="0" fontId="23" fillId="0" borderId="7" xfId="0" applyNumberFormat="1" applyFont="1" applyFill="1" applyBorder="1" applyAlignment="1">
      <alignment horizontal="center" vertical="center" wrapText="1"/>
    </xf>
    <xf numFmtId="0" fontId="23" fillId="0" borderId="8" xfId="0" applyNumberFormat="1" applyFont="1" applyFill="1" applyBorder="1" applyAlignment="1">
      <alignment horizontal="center" vertical="center" wrapText="1"/>
    </xf>
    <xf numFmtId="0" fontId="23" fillId="0" borderId="6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22" fillId="0" borderId="10" xfId="1" applyNumberFormat="1" applyFont="1" applyFill="1" applyBorder="1" applyAlignment="1">
      <alignment horizontal="center" vertical="center" wrapText="1"/>
    </xf>
    <xf numFmtId="0" fontId="22" fillId="0" borderId="11" xfId="1" applyNumberFormat="1" applyFont="1" applyFill="1" applyBorder="1" applyAlignment="1">
      <alignment horizontal="center" vertical="center" wrapText="1"/>
    </xf>
    <xf numFmtId="0" fontId="22" fillId="0" borderId="12" xfId="1" applyNumberFormat="1" applyFont="1" applyFill="1" applyBorder="1" applyAlignment="1">
      <alignment horizontal="center" vertical="center" wrapText="1"/>
    </xf>
    <xf numFmtId="0" fontId="23" fillId="0" borderId="7" xfId="1" applyNumberFormat="1" applyFont="1" applyFill="1" applyBorder="1" applyAlignment="1">
      <alignment horizontal="center" vertical="center" wrapText="1"/>
    </xf>
    <xf numFmtId="0" fontId="23" fillId="0" borderId="8" xfId="1" applyNumberFormat="1" applyFont="1" applyFill="1" applyBorder="1" applyAlignment="1">
      <alignment horizontal="center" vertical="center" wrapText="1"/>
    </xf>
    <xf numFmtId="0" fontId="23" fillId="0" borderId="6" xfId="1" applyNumberFormat="1" applyFont="1" applyFill="1" applyBorder="1" applyAlignment="1">
      <alignment horizontal="center" vertical="center" wrapText="1"/>
    </xf>
    <xf numFmtId="0" fontId="6" fillId="0" borderId="25" xfId="1" applyNumberFormat="1" applyFont="1" applyFill="1" applyBorder="1" applyAlignment="1">
      <alignment horizontal="center" vertical="center" wrapText="1"/>
    </xf>
    <xf numFmtId="0" fontId="6" fillId="0" borderId="23" xfId="1" applyNumberFormat="1" applyFont="1" applyFill="1" applyBorder="1" applyAlignment="1">
      <alignment horizontal="center" vertical="center" wrapText="1"/>
    </xf>
    <xf numFmtId="0" fontId="6" fillId="0" borderId="24" xfId="1" applyNumberFormat="1" applyFont="1" applyFill="1" applyBorder="1" applyAlignment="1">
      <alignment horizontal="center" vertical="center" wrapText="1"/>
    </xf>
    <xf numFmtId="0" fontId="6" fillId="0" borderId="25" xfId="0" applyNumberFormat="1" applyFont="1" applyFill="1" applyBorder="1" applyAlignment="1">
      <alignment horizontal="center" vertical="center" wrapText="1"/>
    </xf>
    <xf numFmtId="0" fontId="6" fillId="0" borderId="23" xfId="0" applyNumberFormat="1" applyFont="1" applyFill="1" applyBorder="1" applyAlignment="1">
      <alignment horizontal="center" vertical="center" wrapText="1"/>
    </xf>
    <xf numFmtId="0" fontId="6" fillId="0" borderId="24" xfId="0" applyNumberFormat="1" applyFont="1" applyFill="1" applyBorder="1" applyAlignment="1">
      <alignment horizontal="center" vertical="center" wrapText="1"/>
    </xf>
    <xf numFmtId="0" fontId="16" fillId="0" borderId="7" xfId="0" applyNumberFormat="1" applyFont="1" applyFill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8" xfId="1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6" fillId="0" borderId="6" xfId="1" applyNumberFormat="1" applyFont="1" applyFill="1" applyBorder="1" applyAlignment="1">
      <alignment horizontal="center" vertical="center" wrapText="1"/>
    </xf>
    <xf numFmtId="0" fontId="27" fillId="0" borderId="7" xfId="0" applyNumberFormat="1" applyFont="1" applyFill="1" applyBorder="1" applyAlignment="1">
      <alignment horizontal="center" vertical="center" wrapText="1"/>
    </xf>
    <xf numFmtId="0" fontId="27" fillId="0" borderId="8" xfId="0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16" fillId="0" borderId="7" xfId="2" applyNumberFormat="1" applyFont="1" applyFill="1" applyBorder="1" applyAlignment="1">
      <alignment horizontal="center" vertical="center" wrapText="1"/>
    </xf>
    <xf numFmtId="0" fontId="16" fillId="0" borderId="8" xfId="2" applyNumberFormat="1" applyFont="1" applyFill="1" applyBorder="1" applyAlignment="1">
      <alignment horizontal="center" vertical="center" wrapText="1"/>
    </xf>
    <xf numFmtId="0" fontId="16" fillId="0" borderId="6" xfId="2" applyNumberFormat="1" applyFont="1" applyFill="1" applyBorder="1" applyAlignment="1">
      <alignment horizontal="center" vertical="center" wrapText="1"/>
    </xf>
    <xf numFmtId="0" fontId="16" fillId="0" borderId="1" xfId="2" applyNumberFormat="1" applyFont="1" applyFill="1" applyBorder="1" applyAlignment="1">
      <alignment horizontal="center" vertical="center" wrapText="1"/>
    </xf>
    <xf numFmtId="0" fontId="6" fillId="10" borderId="20" xfId="1" applyFont="1" applyFill="1" applyBorder="1" applyAlignment="1">
      <alignment horizontal="center" vertical="center" wrapText="1"/>
    </xf>
    <xf numFmtId="0" fontId="6" fillId="10" borderId="10" xfId="1" applyFont="1" applyFill="1" applyBorder="1" applyAlignment="1">
      <alignment horizontal="center" vertical="center" wrapText="1"/>
    </xf>
  </cellXfs>
  <cellStyles count="5">
    <cellStyle name="Normal 2" xfId="1"/>
    <cellStyle name="Денежный" xfId="2" builtinId="4"/>
    <cellStyle name="Обычный" xfId="0" builtinId="0"/>
    <cellStyle name="Процентный" xfId="3" builtinId="5"/>
    <cellStyle name="Финансовый" xfId="4" builtinId="3"/>
  </cellStyles>
  <dxfs count="0"/>
  <tableStyles count="0" defaultTableStyle="TableStyleMedium2" defaultPivotStyle="PivotStyleLight16"/>
  <colors>
    <mruColors>
      <color rgb="FFF0FFE1"/>
      <color rgb="FFCCFF99"/>
      <color rgb="FFE1FFFB"/>
      <color rgb="FFE5FDDB"/>
      <color rgb="FFBE97D9"/>
      <color rgb="FFA26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542"/>
  <sheetViews>
    <sheetView tabSelected="1" view="pageBreakPreview" topLeftCell="A1132" zoomScale="85" zoomScaleNormal="100" zoomScaleSheetLayoutView="85" workbookViewId="0">
      <selection activeCell="N301" sqref="N301"/>
    </sheetView>
  </sheetViews>
  <sheetFormatPr defaultColWidth="8.7109375" defaultRowHeight="12.75" x14ac:dyDescent="0.2"/>
  <cols>
    <col min="1" max="1" width="5.140625" style="218" customWidth="1"/>
    <col min="2" max="2" width="37.5703125" style="66" customWidth="1"/>
    <col min="3" max="3" width="34.85546875" style="67" customWidth="1"/>
    <col min="4" max="4" width="11.7109375" style="68" customWidth="1"/>
    <col min="5" max="5" width="9.5703125" style="68" customWidth="1"/>
    <col min="6" max="6" width="10.42578125" style="68" customWidth="1"/>
    <col min="7" max="8" width="11.140625" style="68" customWidth="1"/>
    <col min="9" max="9" width="10.42578125" style="68" customWidth="1"/>
    <col min="10" max="10" width="15.7109375" style="69" customWidth="1"/>
    <col min="11" max="11" width="13.5703125" style="68" customWidth="1"/>
    <col min="12" max="12" width="11.28515625" style="68" bestFit="1" customWidth="1"/>
    <col min="13" max="13" width="14.85546875" style="68" bestFit="1" customWidth="1"/>
    <col min="14" max="14" width="19.7109375" style="68" customWidth="1"/>
    <col min="15" max="15" width="16.85546875" style="68" customWidth="1"/>
    <col min="16" max="16" width="8.7109375" style="134"/>
    <col min="17" max="16384" width="8.7109375" style="11"/>
  </cols>
  <sheetData>
    <row r="1" spans="1:18" ht="75" customHeight="1" x14ac:dyDescent="0.2">
      <c r="A1" s="378"/>
      <c r="B1" s="588" t="s">
        <v>2829</v>
      </c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589"/>
      <c r="O1" s="589"/>
    </row>
    <row r="2" spans="1:18" ht="55.5" customHeight="1" x14ac:dyDescent="0.2">
      <c r="A2" s="379"/>
      <c r="B2" s="590" t="s">
        <v>2828</v>
      </c>
      <c r="C2" s="590"/>
      <c r="D2" s="590"/>
      <c r="E2" s="590"/>
      <c r="F2" s="590"/>
      <c r="G2" s="590"/>
      <c r="H2" s="590"/>
      <c r="I2" s="590"/>
      <c r="J2" s="590"/>
      <c r="K2" s="590"/>
      <c r="L2" s="590"/>
      <c r="M2" s="590"/>
      <c r="N2" s="590"/>
      <c r="O2" s="590"/>
    </row>
    <row r="3" spans="1:18" s="9" customFormat="1" ht="32.25" customHeight="1" x14ac:dyDescent="0.2">
      <c r="A3" s="726" t="s">
        <v>2822</v>
      </c>
      <c r="B3" s="726" t="s">
        <v>7</v>
      </c>
      <c r="C3" s="726" t="s">
        <v>4</v>
      </c>
      <c r="D3" s="726" t="s">
        <v>547</v>
      </c>
      <c r="E3" s="726" t="s">
        <v>8</v>
      </c>
      <c r="F3" s="726"/>
      <c r="G3" s="726"/>
      <c r="H3" s="726"/>
      <c r="I3" s="726"/>
      <c r="J3" s="726" t="s">
        <v>5</v>
      </c>
      <c r="K3" s="726" t="s">
        <v>1308</v>
      </c>
      <c r="L3" s="726"/>
      <c r="M3" s="726"/>
      <c r="N3" s="726" t="s">
        <v>6</v>
      </c>
      <c r="O3" s="726" t="s">
        <v>0</v>
      </c>
      <c r="P3" s="134"/>
      <c r="Q3" s="134"/>
      <c r="R3" s="134"/>
    </row>
    <row r="4" spans="1:18" s="9" customFormat="1" ht="32.25" customHeight="1" x14ac:dyDescent="0.2">
      <c r="A4" s="726"/>
      <c r="B4" s="726"/>
      <c r="C4" s="726"/>
      <c r="D4" s="726"/>
      <c r="E4" s="27">
        <v>2021</v>
      </c>
      <c r="F4" s="27">
        <v>2022</v>
      </c>
      <c r="G4" s="27">
        <v>2023</v>
      </c>
      <c r="H4" s="27">
        <v>2024</v>
      </c>
      <c r="I4" s="27">
        <v>2025</v>
      </c>
      <c r="J4" s="726"/>
      <c r="K4" s="27" t="s">
        <v>1</v>
      </c>
      <c r="L4" s="27" t="s">
        <v>2</v>
      </c>
      <c r="M4" s="27" t="s">
        <v>3</v>
      </c>
      <c r="N4" s="726"/>
      <c r="O4" s="726"/>
      <c r="P4" s="134"/>
      <c r="Q4" s="134"/>
      <c r="R4" s="134"/>
    </row>
    <row r="5" spans="1:18" s="9" customFormat="1" ht="27" customHeight="1" x14ac:dyDescent="0.2">
      <c r="A5" s="628" t="s">
        <v>2835</v>
      </c>
      <c r="B5" s="628"/>
      <c r="C5" s="628"/>
      <c r="D5" s="628"/>
      <c r="E5" s="628"/>
      <c r="F5" s="628"/>
      <c r="G5" s="628"/>
      <c r="H5" s="628"/>
      <c r="I5" s="628"/>
      <c r="J5" s="628"/>
      <c r="K5" s="628"/>
      <c r="L5" s="628"/>
      <c r="M5" s="628"/>
      <c r="N5" s="628"/>
      <c r="O5" s="628"/>
      <c r="P5" s="134"/>
      <c r="Q5" s="134"/>
      <c r="R5" s="134"/>
    </row>
    <row r="6" spans="1:18" s="9" customFormat="1" ht="27" customHeight="1" x14ac:dyDescent="0.2">
      <c r="A6" s="629" t="s">
        <v>2873</v>
      </c>
      <c r="B6" s="629"/>
      <c r="C6" s="629"/>
      <c r="D6" s="629"/>
      <c r="E6" s="629"/>
      <c r="F6" s="629"/>
      <c r="G6" s="629"/>
      <c r="H6" s="629"/>
      <c r="I6" s="629"/>
      <c r="J6" s="629"/>
      <c r="K6" s="629"/>
      <c r="L6" s="629"/>
      <c r="M6" s="629"/>
      <c r="N6" s="629"/>
      <c r="O6" s="629"/>
      <c r="P6" s="134"/>
      <c r="Q6" s="134"/>
      <c r="R6" s="134"/>
    </row>
    <row r="7" spans="1:18" ht="38.25" x14ac:dyDescent="0.2">
      <c r="A7" s="883">
        <v>1</v>
      </c>
      <c r="B7" s="661" t="s">
        <v>2874</v>
      </c>
      <c r="C7" s="79" t="s">
        <v>2875</v>
      </c>
      <c r="D7" s="417">
        <v>109.2</v>
      </c>
      <c r="E7" s="417">
        <v>110.7</v>
      </c>
      <c r="F7" s="417">
        <v>110.8</v>
      </c>
      <c r="G7" s="417">
        <v>110.5</v>
      </c>
      <c r="H7" s="417">
        <v>111.8</v>
      </c>
      <c r="I7" s="417">
        <v>118.2</v>
      </c>
      <c r="J7" s="787">
        <f>J12+J30+J39</f>
        <v>21487.7</v>
      </c>
      <c r="K7" s="787">
        <f>K12+K30+K39</f>
        <v>44.9</v>
      </c>
      <c r="L7" s="787">
        <f>L12+L30+L39</f>
        <v>18</v>
      </c>
      <c r="M7" s="787">
        <f>M12+M30+M39</f>
        <v>21424.800000000003</v>
      </c>
      <c r="N7" s="641" t="s">
        <v>2823</v>
      </c>
      <c r="O7" s="641"/>
      <c r="P7" s="11"/>
    </row>
    <row r="8" spans="1:18" ht="25.5" x14ac:dyDescent="0.2">
      <c r="A8" s="883"/>
      <c r="B8" s="786"/>
      <c r="C8" s="12" t="s">
        <v>34</v>
      </c>
      <c r="D8" s="280">
        <v>98.2</v>
      </c>
      <c r="E8" s="280">
        <v>105</v>
      </c>
      <c r="F8" s="280">
        <v>105</v>
      </c>
      <c r="G8" s="280">
        <v>105</v>
      </c>
      <c r="H8" s="280">
        <v>105</v>
      </c>
      <c r="I8" s="280">
        <v>105</v>
      </c>
      <c r="J8" s="787"/>
      <c r="K8" s="787"/>
      <c r="L8" s="787"/>
      <c r="M8" s="787"/>
      <c r="N8" s="641"/>
      <c r="O8" s="641"/>
      <c r="P8" s="11"/>
    </row>
    <row r="9" spans="1:18" ht="25.5" x14ac:dyDescent="0.2">
      <c r="A9" s="883"/>
      <c r="B9" s="786"/>
      <c r="C9" s="12" t="s">
        <v>35</v>
      </c>
      <c r="D9" s="280">
        <v>114</v>
      </c>
      <c r="E9" s="280">
        <v>116.6</v>
      </c>
      <c r="F9" s="280">
        <v>115.9</v>
      </c>
      <c r="G9" s="280">
        <v>113.7</v>
      </c>
      <c r="H9" s="280">
        <v>115.5</v>
      </c>
      <c r="I9" s="280">
        <v>120.5</v>
      </c>
      <c r="J9" s="787"/>
      <c r="K9" s="787"/>
      <c r="L9" s="787"/>
      <c r="M9" s="787"/>
      <c r="N9" s="641"/>
      <c r="O9" s="641"/>
      <c r="P9" s="11"/>
    </row>
    <row r="10" spans="1:18" ht="25.5" x14ac:dyDescent="0.2">
      <c r="A10" s="883"/>
      <c r="B10" s="786"/>
      <c r="C10" s="12" t="s">
        <v>36</v>
      </c>
      <c r="D10" s="280">
        <v>100</v>
      </c>
      <c r="E10" s="280">
        <v>100</v>
      </c>
      <c r="F10" s="280">
        <v>100.5</v>
      </c>
      <c r="G10" s="280">
        <v>104</v>
      </c>
      <c r="H10" s="280">
        <v>104</v>
      </c>
      <c r="I10" s="280">
        <v>120</v>
      </c>
      <c r="J10" s="787"/>
      <c r="K10" s="787"/>
      <c r="L10" s="787"/>
      <c r="M10" s="787"/>
      <c r="N10" s="642"/>
      <c r="O10" s="641"/>
      <c r="P10" s="11"/>
    </row>
    <row r="11" spans="1:18" ht="25.5" x14ac:dyDescent="0.2">
      <c r="A11" s="883"/>
      <c r="B11" s="786"/>
      <c r="C11" s="12" t="s">
        <v>37</v>
      </c>
      <c r="D11" s="280">
        <v>104</v>
      </c>
      <c r="E11" s="280">
        <v>113.3</v>
      </c>
      <c r="F11" s="280">
        <v>113</v>
      </c>
      <c r="G11" s="280">
        <v>115.4</v>
      </c>
      <c r="H11" s="280">
        <v>110</v>
      </c>
      <c r="I11" s="280">
        <v>112.1</v>
      </c>
      <c r="J11" s="788"/>
      <c r="K11" s="788"/>
      <c r="L11" s="788"/>
      <c r="M11" s="788"/>
      <c r="N11" s="280" t="s">
        <v>2826</v>
      </c>
      <c r="O11" s="642"/>
      <c r="P11" s="11"/>
    </row>
    <row r="12" spans="1:18" ht="51" x14ac:dyDescent="0.2">
      <c r="A12" s="883">
        <v>2</v>
      </c>
      <c r="B12" s="605" t="s">
        <v>2876</v>
      </c>
      <c r="C12" s="13" t="s">
        <v>2877</v>
      </c>
      <c r="D12" s="290">
        <v>18.2</v>
      </c>
      <c r="E12" s="290">
        <v>18.7</v>
      </c>
      <c r="F12" s="290">
        <v>19.2</v>
      </c>
      <c r="G12" s="290">
        <v>19.7</v>
      </c>
      <c r="H12" s="290">
        <v>20.2</v>
      </c>
      <c r="I12" s="290">
        <v>20.7</v>
      </c>
      <c r="J12" s="735">
        <f>J14+J26</f>
        <v>385</v>
      </c>
      <c r="K12" s="735">
        <f>K14+K26</f>
        <v>24</v>
      </c>
      <c r="L12" s="735">
        <f>L14+L26</f>
        <v>0</v>
      </c>
      <c r="M12" s="735">
        <f>M14+M26</f>
        <v>361</v>
      </c>
      <c r="N12" s="591" t="s">
        <v>2824</v>
      </c>
      <c r="O12" s="591"/>
      <c r="P12" s="11"/>
    </row>
    <row r="13" spans="1:18" ht="25.5" x14ac:dyDescent="0.2">
      <c r="A13" s="883"/>
      <c r="B13" s="607"/>
      <c r="C13" s="13" t="s">
        <v>20</v>
      </c>
      <c r="D13" s="290">
        <v>109.2</v>
      </c>
      <c r="E13" s="290">
        <v>110.7</v>
      </c>
      <c r="F13" s="290">
        <v>110.8</v>
      </c>
      <c r="G13" s="290">
        <v>110.5</v>
      </c>
      <c r="H13" s="290">
        <v>111.8</v>
      </c>
      <c r="I13" s="290">
        <v>118.2</v>
      </c>
      <c r="J13" s="736"/>
      <c r="K13" s="736"/>
      <c r="L13" s="736"/>
      <c r="M13" s="736"/>
      <c r="N13" s="593"/>
      <c r="O13" s="593"/>
      <c r="P13" s="11"/>
    </row>
    <row r="14" spans="1:18" ht="51" x14ac:dyDescent="0.2">
      <c r="A14" s="442">
        <v>3</v>
      </c>
      <c r="B14" s="302" t="s">
        <v>2878</v>
      </c>
      <c r="C14" s="14" t="s">
        <v>2879</v>
      </c>
      <c r="D14" s="282">
        <v>103.4</v>
      </c>
      <c r="E14" s="282">
        <v>107.8</v>
      </c>
      <c r="F14" s="282">
        <v>105.4</v>
      </c>
      <c r="G14" s="282">
        <v>105.5</v>
      </c>
      <c r="H14" s="282">
        <v>107</v>
      </c>
      <c r="I14" s="282">
        <v>110</v>
      </c>
      <c r="J14" s="451">
        <f>SUM(J15:J25)</f>
        <v>25</v>
      </c>
      <c r="K14" s="451">
        <f>SUM(K15:K25)</f>
        <v>24</v>
      </c>
      <c r="L14" s="451">
        <f>SUM(L15:L25)</f>
        <v>0</v>
      </c>
      <c r="M14" s="451">
        <f>SUM(M15:M25)</f>
        <v>1</v>
      </c>
      <c r="N14" s="282" t="s">
        <v>2825</v>
      </c>
      <c r="O14" s="282"/>
      <c r="P14" s="11"/>
    </row>
    <row r="15" spans="1:18" ht="63.75" x14ac:dyDescent="0.2">
      <c r="A15" s="442" t="s">
        <v>2861</v>
      </c>
      <c r="B15" s="301" t="s">
        <v>2060</v>
      </c>
      <c r="C15" s="15" t="s">
        <v>1120</v>
      </c>
      <c r="D15" s="286"/>
      <c r="E15" s="286" t="s">
        <v>21</v>
      </c>
      <c r="F15" s="286" t="s">
        <v>21</v>
      </c>
      <c r="G15" s="286" t="s">
        <v>21</v>
      </c>
      <c r="H15" s="286" t="s">
        <v>21</v>
      </c>
      <c r="I15" s="286" t="s">
        <v>21</v>
      </c>
      <c r="J15" s="94">
        <f t="shared" ref="J15:J25" si="0">SUM(K15:M15)</f>
        <v>1</v>
      </c>
      <c r="K15" s="94">
        <v>1</v>
      </c>
      <c r="L15" s="94"/>
      <c r="M15" s="94"/>
      <c r="N15" s="286" t="s">
        <v>3281</v>
      </c>
      <c r="O15" s="286"/>
      <c r="P15" s="11"/>
    </row>
    <row r="16" spans="1:18" ht="76.5" x14ac:dyDescent="0.2">
      <c r="A16" s="442" t="s">
        <v>2862</v>
      </c>
      <c r="B16" s="301" t="s">
        <v>2061</v>
      </c>
      <c r="C16" s="16" t="s">
        <v>1447</v>
      </c>
      <c r="D16" s="286"/>
      <c r="E16" s="286" t="s">
        <v>21</v>
      </c>
      <c r="F16" s="286" t="s">
        <v>21</v>
      </c>
      <c r="G16" s="286" t="s">
        <v>21</v>
      </c>
      <c r="H16" s="286" t="s">
        <v>21</v>
      </c>
      <c r="I16" s="286" t="s">
        <v>21</v>
      </c>
      <c r="J16" s="94">
        <f t="shared" si="0"/>
        <v>1</v>
      </c>
      <c r="K16" s="94">
        <v>1</v>
      </c>
      <c r="L16" s="94"/>
      <c r="M16" s="94"/>
      <c r="N16" s="286" t="s">
        <v>3282</v>
      </c>
      <c r="O16" s="286"/>
      <c r="P16" s="11"/>
    </row>
    <row r="17" spans="1:16" ht="25.5" x14ac:dyDescent="0.2">
      <c r="A17" s="442" t="s">
        <v>2863</v>
      </c>
      <c r="B17" s="301" t="s">
        <v>2062</v>
      </c>
      <c r="C17" s="16" t="s">
        <v>23</v>
      </c>
      <c r="D17" s="286"/>
      <c r="E17" s="286" t="s">
        <v>21</v>
      </c>
      <c r="F17" s="286" t="s">
        <v>21</v>
      </c>
      <c r="G17" s="286" t="s">
        <v>21</v>
      </c>
      <c r="H17" s="286" t="s">
        <v>21</v>
      </c>
      <c r="I17" s="286" t="s">
        <v>21</v>
      </c>
      <c r="J17" s="94">
        <f t="shared" si="0"/>
        <v>1</v>
      </c>
      <c r="K17" s="94">
        <v>1</v>
      </c>
      <c r="L17" s="94"/>
      <c r="M17" s="94"/>
      <c r="N17" s="286" t="s">
        <v>3283</v>
      </c>
      <c r="O17" s="286"/>
      <c r="P17" s="11"/>
    </row>
    <row r="18" spans="1:16" ht="25.5" x14ac:dyDescent="0.2">
      <c r="A18" s="442" t="s">
        <v>2864</v>
      </c>
      <c r="B18" s="301" t="s">
        <v>2063</v>
      </c>
      <c r="C18" s="16" t="s">
        <v>22</v>
      </c>
      <c r="D18" s="286"/>
      <c r="E18" s="286" t="s">
        <v>21</v>
      </c>
      <c r="F18" s="286" t="s">
        <v>21</v>
      </c>
      <c r="G18" s="286" t="s">
        <v>21</v>
      </c>
      <c r="H18" s="286" t="s">
        <v>21</v>
      </c>
      <c r="I18" s="286" t="s">
        <v>21</v>
      </c>
      <c r="J18" s="94">
        <f t="shared" si="0"/>
        <v>14</v>
      </c>
      <c r="K18" s="95">
        <v>14</v>
      </c>
      <c r="L18" s="95"/>
      <c r="M18" s="95"/>
      <c r="N18" s="27" t="s">
        <v>2827</v>
      </c>
      <c r="O18" s="286"/>
      <c r="P18" s="11"/>
    </row>
    <row r="19" spans="1:16" ht="63.75" x14ac:dyDescent="0.2">
      <c r="A19" s="442" t="s">
        <v>2865</v>
      </c>
      <c r="B19" s="301" t="s">
        <v>2064</v>
      </c>
      <c r="C19" s="16" t="s">
        <v>25</v>
      </c>
      <c r="D19" s="286"/>
      <c r="E19" s="286" t="s">
        <v>21</v>
      </c>
      <c r="F19" s="286" t="s">
        <v>21</v>
      </c>
      <c r="G19" s="286"/>
      <c r="H19" s="286"/>
      <c r="I19" s="286"/>
      <c r="J19" s="94">
        <f t="shared" si="0"/>
        <v>1</v>
      </c>
      <c r="K19" s="94">
        <v>1</v>
      </c>
      <c r="L19" s="94"/>
      <c r="M19" s="94"/>
      <c r="N19" s="286" t="s">
        <v>3284</v>
      </c>
      <c r="O19" s="286"/>
      <c r="P19" s="11"/>
    </row>
    <row r="20" spans="1:16" ht="25.5" x14ac:dyDescent="0.2">
      <c r="A20" s="442" t="s">
        <v>2866</v>
      </c>
      <c r="B20" s="301" t="s">
        <v>2065</v>
      </c>
      <c r="C20" s="16" t="s">
        <v>347</v>
      </c>
      <c r="D20" s="286"/>
      <c r="E20" s="286" t="s">
        <v>21</v>
      </c>
      <c r="F20" s="286" t="s">
        <v>21</v>
      </c>
      <c r="G20" s="286" t="s">
        <v>21</v>
      </c>
      <c r="H20" s="286" t="s">
        <v>21</v>
      </c>
      <c r="I20" s="286" t="s">
        <v>21</v>
      </c>
      <c r="J20" s="94">
        <f t="shared" si="0"/>
        <v>2</v>
      </c>
      <c r="K20" s="94">
        <v>2</v>
      </c>
      <c r="L20" s="94"/>
      <c r="M20" s="94"/>
      <c r="N20" s="286" t="s">
        <v>28</v>
      </c>
      <c r="O20" s="286"/>
      <c r="P20" s="11"/>
    </row>
    <row r="21" spans="1:16" x14ac:dyDescent="0.2">
      <c r="A21" s="442" t="s">
        <v>2867</v>
      </c>
      <c r="B21" s="301" t="s">
        <v>2066</v>
      </c>
      <c r="C21" s="16" t="s">
        <v>9</v>
      </c>
      <c r="D21" s="286"/>
      <c r="E21" s="286" t="s">
        <v>21</v>
      </c>
      <c r="F21" s="286" t="s">
        <v>21</v>
      </c>
      <c r="G21" s="286" t="s">
        <v>21</v>
      </c>
      <c r="H21" s="286" t="s">
        <v>21</v>
      </c>
      <c r="I21" s="286" t="s">
        <v>21</v>
      </c>
      <c r="J21" s="94">
        <f t="shared" si="0"/>
        <v>1</v>
      </c>
      <c r="K21" s="94"/>
      <c r="L21" s="94"/>
      <c r="M21" s="94">
        <v>1</v>
      </c>
      <c r="N21" s="286" t="s">
        <v>28</v>
      </c>
      <c r="O21" s="286"/>
      <c r="P21" s="11"/>
    </row>
    <row r="22" spans="1:16" ht="63.75" x14ac:dyDescent="0.2">
      <c r="A22" s="442" t="s">
        <v>2868</v>
      </c>
      <c r="B22" s="301" t="s">
        <v>2067</v>
      </c>
      <c r="C22" s="16" t="s">
        <v>11</v>
      </c>
      <c r="D22" s="286"/>
      <c r="E22" s="286" t="s">
        <v>21</v>
      </c>
      <c r="F22" s="286" t="s">
        <v>21</v>
      </c>
      <c r="G22" s="286"/>
      <c r="H22" s="286"/>
      <c r="I22" s="286"/>
      <c r="J22" s="94">
        <f t="shared" si="0"/>
        <v>1</v>
      </c>
      <c r="K22" s="96">
        <v>1</v>
      </c>
      <c r="L22" s="96"/>
      <c r="M22" s="96"/>
      <c r="N22" s="286" t="s">
        <v>3285</v>
      </c>
      <c r="O22" s="286"/>
      <c r="P22" s="11"/>
    </row>
    <row r="23" spans="1:16" ht="38.25" x14ac:dyDescent="0.2">
      <c r="A23" s="442" t="s">
        <v>2869</v>
      </c>
      <c r="B23" s="301" t="s">
        <v>2068</v>
      </c>
      <c r="C23" s="16" t="s">
        <v>24</v>
      </c>
      <c r="D23" s="286"/>
      <c r="E23" s="286" t="s">
        <v>21</v>
      </c>
      <c r="F23" s="286" t="s">
        <v>21</v>
      </c>
      <c r="G23" s="286" t="s">
        <v>21</v>
      </c>
      <c r="H23" s="286"/>
      <c r="I23" s="286" t="s">
        <v>21</v>
      </c>
      <c r="J23" s="94">
        <f t="shared" si="0"/>
        <v>1</v>
      </c>
      <c r="K23" s="96">
        <v>1</v>
      </c>
      <c r="L23" s="96"/>
      <c r="M23" s="96"/>
      <c r="N23" s="286" t="s">
        <v>27</v>
      </c>
      <c r="O23" s="286"/>
      <c r="P23" s="11"/>
    </row>
    <row r="24" spans="1:16" ht="63.75" x14ac:dyDescent="0.2">
      <c r="A24" s="442" t="s">
        <v>2870</v>
      </c>
      <c r="B24" s="301" t="s">
        <v>2069</v>
      </c>
      <c r="C24" s="16" t="s">
        <v>18</v>
      </c>
      <c r="D24" s="286"/>
      <c r="E24" s="286" t="s">
        <v>21</v>
      </c>
      <c r="F24" s="286" t="s">
        <v>21</v>
      </c>
      <c r="G24" s="286" t="s">
        <v>21</v>
      </c>
      <c r="H24" s="286" t="s">
        <v>21</v>
      </c>
      <c r="I24" s="286" t="s">
        <v>21</v>
      </c>
      <c r="J24" s="94">
        <f t="shared" si="0"/>
        <v>1</v>
      </c>
      <c r="K24" s="94">
        <v>1</v>
      </c>
      <c r="L24" s="94"/>
      <c r="M24" s="94"/>
      <c r="N24" s="286" t="s">
        <v>31</v>
      </c>
      <c r="O24" s="286"/>
      <c r="P24" s="11"/>
    </row>
    <row r="25" spans="1:16" ht="38.25" x14ac:dyDescent="0.2">
      <c r="A25" s="442" t="s">
        <v>2871</v>
      </c>
      <c r="B25" s="301" t="s">
        <v>2070</v>
      </c>
      <c r="C25" s="16" t="s">
        <v>40</v>
      </c>
      <c r="D25" s="286"/>
      <c r="E25" s="286" t="s">
        <v>21</v>
      </c>
      <c r="F25" s="286" t="s">
        <v>21</v>
      </c>
      <c r="G25" s="286"/>
      <c r="H25" s="286"/>
      <c r="I25" s="286"/>
      <c r="J25" s="94">
        <f t="shared" si="0"/>
        <v>1</v>
      </c>
      <c r="K25" s="94">
        <v>1</v>
      </c>
      <c r="L25" s="94"/>
      <c r="M25" s="94"/>
      <c r="N25" s="286" t="s">
        <v>32</v>
      </c>
      <c r="O25" s="286"/>
      <c r="P25" s="11"/>
    </row>
    <row r="26" spans="1:16" ht="38.25" x14ac:dyDescent="0.2">
      <c r="A26" s="877">
        <v>4</v>
      </c>
      <c r="B26" s="603" t="s">
        <v>2872</v>
      </c>
      <c r="C26" s="14" t="s">
        <v>2880</v>
      </c>
      <c r="D26" s="282">
        <v>30</v>
      </c>
      <c r="E26" s="282">
        <v>35</v>
      </c>
      <c r="F26" s="282">
        <v>40</v>
      </c>
      <c r="G26" s="282">
        <v>45</v>
      </c>
      <c r="H26" s="282">
        <v>50</v>
      </c>
      <c r="I26" s="282">
        <v>55</v>
      </c>
      <c r="J26" s="648">
        <f>SUM(J28:J29)</f>
        <v>360</v>
      </c>
      <c r="K26" s="648">
        <f>SUM(K28:K29)</f>
        <v>0</v>
      </c>
      <c r="L26" s="648">
        <f>SUM(L28:L29)</f>
        <v>0</v>
      </c>
      <c r="M26" s="648">
        <f>SUM(M28:M29)</f>
        <v>360</v>
      </c>
      <c r="N26" s="711" t="s">
        <v>3287</v>
      </c>
      <c r="O26" s="711"/>
      <c r="P26" s="11"/>
    </row>
    <row r="27" spans="1:16" ht="25.5" x14ac:dyDescent="0.2">
      <c r="A27" s="879"/>
      <c r="B27" s="604"/>
      <c r="C27" s="14" t="s">
        <v>38</v>
      </c>
      <c r="D27" s="282">
        <v>10</v>
      </c>
      <c r="E27" s="282">
        <v>10</v>
      </c>
      <c r="F27" s="282">
        <v>10</v>
      </c>
      <c r="G27" s="282">
        <v>10</v>
      </c>
      <c r="H27" s="282">
        <v>10</v>
      </c>
      <c r="I27" s="282">
        <v>10</v>
      </c>
      <c r="J27" s="649"/>
      <c r="K27" s="649"/>
      <c r="L27" s="649"/>
      <c r="M27" s="649"/>
      <c r="N27" s="760"/>
      <c r="O27" s="760"/>
      <c r="P27" s="11"/>
    </row>
    <row r="28" spans="1:16" ht="51" x14ac:dyDescent="0.2">
      <c r="A28" s="442" t="s">
        <v>2861</v>
      </c>
      <c r="B28" s="301" t="s">
        <v>2071</v>
      </c>
      <c r="C28" s="16" t="s">
        <v>29</v>
      </c>
      <c r="D28" s="286"/>
      <c r="E28" s="286" t="s">
        <v>21</v>
      </c>
      <c r="F28" s="286" t="s">
        <v>21</v>
      </c>
      <c r="G28" s="286" t="s">
        <v>21</v>
      </c>
      <c r="H28" s="286" t="s">
        <v>21</v>
      </c>
      <c r="I28" s="286" t="s">
        <v>21</v>
      </c>
      <c r="J28" s="94">
        <f>SUM(K28:M28)</f>
        <v>310</v>
      </c>
      <c r="K28" s="96"/>
      <c r="L28" s="96"/>
      <c r="M28" s="96">
        <v>310</v>
      </c>
      <c r="N28" s="27" t="s">
        <v>3286</v>
      </c>
      <c r="O28" s="286"/>
      <c r="P28" s="11"/>
    </row>
    <row r="29" spans="1:16" ht="38.25" x14ac:dyDescent="0.2">
      <c r="A29" s="442" t="s">
        <v>2862</v>
      </c>
      <c r="B29" s="301" t="s">
        <v>2072</v>
      </c>
      <c r="C29" s="16" t="s">
        <v>10</v>
      </c>
      <c r="D29" s="286"/>
      <c r="E29" s="286" t="s">
        <v>21</v>
      </c>
      <c r="F29" s="286" t="s">
        <v>21</v>
      </c>
      <c r="G29" s="286" t="s">
        <v>21</v>
      </c>
      <c r="H29" s="286" t="s">
        <v>21</v>
      </c>
      <c r="I29" s="286" t="s">
        <v>21</v>
      </c>
      <c r="J29" s="94">
        <f>SUM(K29:M29)</f>
        <v>50</v>
      </c>
      <c r="K29" s="96"/>
      <c r="L29" s="96"/>
      <c r="M29" s="96">
        <v>50</v>
      </c>
      <c r="N29" s="286" t="s">
        <v>30</v>
      </c>
      <c r="O29" s="286"/>
      <c r="P29" s="11"/>
    </row>
    <row r="30" spans="1:16" ht="51" x14ac:dyDescent="0.2">
      <c r="A30" s="877">
        <v>5</v>
      </c>
      <c r="B30" s="605" t="s">
        <v>2944</v>
      </c>
      <c r="C30" s="13" t="s">
        <v>2881</v>
      </c>
      <c r="D30" s="290">
        <v>58.7</v>
      </c>
      <c r="E30" s="290">
        <v>61.8</v>
      </c>
      <c r="F30" s="290">
        <v>64.7</v>
      </c>
      <c r="G30" s="290">
        <v>66.5</v>
      </c>
      <c r="H30" s="290">
        <v>68.7</v>
      </c>
      <c r="I30" s="290">
        <v>70.099999999999994</v>
      </c>
      <c r="J30" s="597">
        <f>J35</f>
        <v>2652</v>
      </c>
      <c r="K30" s="597">
        <f>K35</f>
        <v>2</v>
      </c>
      <c r="L30" s="597">
        <f>L35</f>
        <v>0</v>
      </c>
      <c r="M30" s="597">
        <f>M35</f>
        <v>2650</v>
      </c>
      <c r="N30" s="591" t="s">
        <v>3288</v>
      </c>
      <c r="O30" s="591"/>
      <c r="P30" s="11"/>
    </row>
    <row r="31" spans="1:16" ht="38.25" x14ac:dyDescent="0.2">
      <c r="A31" s="878"/>
      <c r="B31" s="606"/>
      <c r="C31" s="13" t="s">
        <v>668</v>
      </c>
      <c r="D31" s="290">
        <v>10.7</v>
      </c>
      <c r="E31" s="290">
        <v>11.5</v>
      </c>
      <c r="F31" s="290">
        <v>12.4</v>
      </c>
      <c r="G31" s="290">
        <v>13.1</v>
      </c>
      <c r="H31" s="290">
        <v>13.9</v>
      </c>
      <c r="I31" s="290">
        <v>14.5</v>
      </c>
      <c r="J31" s="598"/>
      <c r="K31" s="598"/>
      <c r="L31" s="598"/>
      <c r="M31" s="598"/>
      <c r="N31" s="592"/>
      <c r="O31" s="592"/>
      <c r="P31" s="11"/>
    </row>
    <row r="32" spans="1:16" ht="63.75" x14ac:dyDescent="0.2">
      <c r="A32" s="878"/>
      <c r="B32" s="606"/>
      <c r="C32" s="13" t="s">
        <v>669</v>
      </c>
      <c r="D32" s="290">
        <v>5</v>
      </c>
      <c r="E32" s="290">
        <v>5.8</v>
      </c>
      <c r="F32" s="290">
        <v>6.2</v>
      </c>
      <c r="G32" s="290">
        <v>6.5</v>
      </c>
      <c r="H32" s="290">
        <v>6.9</v>
      </c>
      <c r="I32" s="290">
        <v>7.3</v>
      </c>
      <c r="J32" s="598"/>
      <c r="K32" s="598"/>
      <c r="L32" s="598"/>
      <c r="M32" s="598"/>
      <c r="N32" s="592"/>
      <c r="O32" s="592"/>
      <c r="P32" s="11"/>
    </row>
    <row r="33" spans="1:16" ht="38.25" x14ac:dyDescent="0.2">
      <c r="A33" s="878"/>
      <c r="B33" s="606"/>
      <c r="C33" s="13" t="s">
        <v>670</v>
      </c>
      <c r="D33" s="290">
        <v>855</v>
      </c>
      <c r="E33" s="290">
        <v>1042</v>
      </c>
      <c r="F33" s="290">
        <v>1176</v>
      </c>
      <c r="G33" s="290">
        <v>1309</v>
      </c>
      <c r="H33" s="290">
        <v>1463</v>
      </c>
      <c r="I33" s="290">
        <v>1614</v>
      </c>
      <c r="J33" s="598"/>
      <c r="K33" s="598"/>
      <c r="L33" s="598"/>
      <c r="M33" s="598"/>
      <c r="N33" s="592"/>
      <c r="O33" s="592"/>
      <c r="P33" s="11"/>
    </row>
    <row r="34" spans="1:16" ht="38.25" x14ac:dyDescent="0.2">
      <c r="A34" s="879"/>
      <c r="B34" s="607"/>
      <c r="C34" s="13" t="s">
        <v>1122</v>
      </c>
      <c r="D34" s="290">
        <v>80</v>
      </c>
      <c r="E34" s="290">
        <v>95</v>
      </c>
      <c r="F34" s="290">
        <v>104</v>
      </c>
      <c r="G34" s="290">
        <v>112</v>
      </c>
      <c r="H34" s="290">
        <v>122</v>
      </c>
      <c r="I34" s="290">
        <v>130</v>
      </c>
      <c r="J34" s="599"/>
      <c r="K34" s="599"/>
      <c r="L34" s="599"/>
      <c r="M34" s="599"/>
      <c r="N34" s="593"/>
      <c r="O34" s="593"/>
      <c r="P34" s="11"/>
    </row>
    <row r="35" spans="1:16" ht="51" x14ac:dyDescent="0.2">
      <c r="A35" s="431">
        <v>6</v>
      </c>
      <c r="B35" s="302" t="s">
        <v>2945</v>
      </c>
      <c r="C35" s="14" t="s">
        <v>2882</v>
      </c>
      <c r="D35" s="282">
        <v>112.5</v>
      </c>
      <c r="E35" s="282">
        <v>116.5</v>
      </c>
      <c r="F35" s="282">
        <v>116.8</v>
      </c>
      <c r="G35" s="282">
        <v>116.8</v>
      </c>
      <c r="H35" s="282">
        <v>116.7</v>
      </c>
      <c r="I35" s="282">
        <v>116.7</v>
      </c>
      <c r="J35" s="452">
        <f>SUM(J36:J38)</f>
        <v>2652</v>
      </c>
      <c r="K35" s="452">
        <f>SUM(K36:K38)</f>
        <v>2</v>
      </c>
      <c r="L35" s="452">
        <f>SUM(L36:L38)</f>
        <v>0</v>
      </c>
      <c r="M35" s="452">
        <f>SUM(M36:M38)</f>
        <v>2650</v>
      </c>
      <c r="N35" s="282" t="s">
        <v>3289</v>
      </c>
      <c r="O35" s="282"/>
      <c r="P35" s="11"/>
    </row>
    <row r="36" spans="1:16" ht="38.25" x14ac:dyDescent="0.2">
      <c r="A36" s="442" t="s">
        <v>2861</v>
      </c>
      <c r="B36" s="301" t="s">
        <v>2073</v>
      </c>
      <c r="C36" s="16" t="s">
        <v>14</v>
      </c>
      <c r="D36" s="286"/>
      <c r="E36" s="286" t="s">
        <v>21</v>
      </c>
      <c r="F36" s="286" t="s">
        <v>21</v>
      </c>
      <c r="G36" s="286"/>
      <c r="H36" s="286"/>
      <c r="I36" s="286"/>
      <c r="J36" s="94">
        <f>SUM(K36:M36)</f>
        <v>1</v>
      </c>
      <c r="K36" s="94">
        <v>1</v>
      </c>
      <c r="L36" s="94"/>
      <c r="M36" s="94"/>
      <c r="N36" s="286" t="s">
        <v>3290</v>
      </c>
      <c r="O36" s="286"/>
      <c r="P36" s="11"/>
    </row>
    <row r="37" spans="1:16" ht="63.75" x14ac:dyDescent="0.2">
      <c r="A37" s="442" t="s">
        <v>2862</v>
      </c>
      <c r="B37" s="301" t="s">
        <v>2074</v>
      </c>
      <c r="C37" s="16" t="s">
        <v>15</v>
      </c>
      <c r="D37" s="286"/>
      <c r="E37" s="286" t="s">
        <v>21</v>
      </c>
      <c r="F37" s="286" t="s">
        <v>21</v>
      </c>
      <c r="G37" s="286" t="s">
        <v>21</v>
      </c>
      <c r="H37" s="286" t="s">
        <v>21</v>
      </c>
      <c r="I37" s="286" t="s">
        <v>21</v>
      </c>
      <c r="J37" s="94">
        <f>SUM(K37:M37)</f>
        <v>1</v>
      </c>
      <c r="K37" s="94">
        <v>1</v>
      </c>
      <c r="L37" s="94"/>
      <c r="M37" s="94"/>
      <c r="N37" s="286" t="s">
        <v>13</v>
      </c>
      <c r="O37" s="286"/>
      <c r="P37" s="11"/>
    </row>
    <row r="38" spans="1:16" ht="76.5" x14ac:dyDescent="0.2">
      <c r="A38" s="442" t="s">
        <v>2863</v>
      </c>
      <c r="B38" s="301" t="s">
        <v>2075</v>
      </c>
      <c r="C38" s="16" t="s">
        <v>39</v>
      </c>
      <c r="D38" s="286"/>
      <c r="E38" s="286" t="s">
        <v>21</v>
      </c>
      <c r="F38" s="286" t="s">
        <v>21</v>
      </c>
      <c r="G38" s="286" t="s">
        <v>21</v>
      </c>
      <c r="H38" s="286" t="s">
        <v>21</v>
      </c>
      <c r="I38" s="286" t="s">
        <v>21</v>
      </c>
      <c r="J38" s="94">
        <f>SUM(K38:M38)</f>
        <v>2650</v>
      </c>
      <c r="K38" s="94"/>
      <c r="L38" s="94"/>
      <c r="M38" s="94">
        <v>2650</v>
      </c>
      <c r="N38" s="286" t="s">
        <v>33</v>
      </c>
      <c r="O38" s="286"/>
      <c r="P38" s="11"/>
    </row>
    <row r="39" spans="1:16" ht="38.25" x14ac:dyDescent="0.2">
      <c r="A39" s="877">
        <v>7</v>
      </c>
      <c r="B39" s="692" t="s">
        <v>2946</v>
      </c>
      <c r="C39" s="13" t="s">
        <v>2883</v>
      </c>
      <c r="D39" s="87">
        <v>2</v>
      </c>
      <c r="E39" s="87">
        <v>4</v>
      </c>
      <c r="F39" s="87">
        <v>8</v>
      </c>
      <c r="G39" s="87">
        <v>12</v>
      </c>
      <c r="H39" s="87">
        <v>16</v>
      </c>
      <c r="I39" s="87">
        <v>20</v>
      </c>
      <c r="J39" s="810">
        <f>J41+J43</f>
        <v>18450.7</v>
      </c>
      <c r="K39" s="810">
        <f>K41+K43</f>
        <v>18.899999999999999</v>
      </c>
      <c r="L39" s="810">
        <f>L41+L43</f>
        <v>18</v>
      </c>
      <c r="M39" s="810">
        <f>M41+M43</f>
        <v>18413.800000000003</v>
      </c>
      <c r="N39" s="591" t="s">
        <v>3291</v>
      </c>
      <c r="O39" s="591"/>
      <c r="P39" s="11"/>
    </row>
    <row r="40" spans="1:16" ht="38.25" x14ac:dyDescent="0.2">
      <c r="A40" s="879"/>
      <c r="B40" s="693"/>
      <c r="C40" s="13" t="s">
        <v>671</v>
      </c>
      <c r="D40" s="87">
        <v>3.39</v>
      </c>
      <c r="E40" s="87">
        <v>3.4</v>
      </c>
      <c r="F40" s="87">
        <v>3.42</v>
      </c>
      <c r="G40" s="87">
        <v>3.44</v>
      </c>
      <c r="H40" s="87">
        <v>3.46</v>
      </c>
      <c r="I40" s="87">
        <v>3.5</v>
      </c>
      <c r="J40" s="811"/>
      <c r="K40" s="811"/>
      <c r="L40" s="811"/>
      <c r="M40" s="811"/>
      <c r="N40" s="593"/>
      <c r="O40" s="593"/>
      <c r="P40" s="11"/>
    </row>
    <row r="41" spans="1:16" ht="38.25" x14ac:dyDescent="0.2">
      <c r="A41" s="442">
        <v>8</v>
      </c>
      <c r="B41" s="302" t="s">
        <v>2947</v>
      </c>
      <c r="C41" s="14" t="s">
        <v>2884</v>
      </c>
      <c r="D41" s="282">
        <v>150</v>
      </c>
      <c r="E41" s="282">
        <v>150</v>
      </c>
      <c r="F41" s="282">
        <v>150</v>
      </c>
      <c r="G41" s="282">
        <v>150</v>
      </c>
      <c r="H41" s="282">
        <v>150</v>
      </c>
      <c r="I41" s="282">
        <v>150</v>
      </c>
      <c r="J41" s="451">
        <f>SUM(J42:J42)</f>
        <v>1749</v>
      </c>
      <c r="K41" s="451">
        <f>SUM(K42:K42)</f>
        <v>0</v>
      </c>
      <c r="L41" s="451">
        <f>SUM(L42:L42)</f>
        <v>18</v>
      </c>
      <c r="M41" s="451">
        <f>SUM(M42:M42)</f>
        <v>1731</v>
      </c>
      <c r="N41" s="282" t="s">
        <v>3292</v>
      </c>
      <c r="O41" s="282"/>
      <c r="P41" s="11"/>
    </row>
    <row r="42" spans="1:16" ht="51" x14ac:dyDescent="0.2">
      <c r="A42" s="442">
        <v>9</v>
      </c>
      <c r="B42" s="301" t="s">
        <v>2076</v>
      </c>
      <c r="C42" s="15" t="s">
        <v>1553</v>
      </c>
      <c r="D42" s="286"/>
      <c r="E42" s="286" t="s">
        <v>21</v>
      </c>
      <c r="F42" s="286" t="s">
        <v>21</v>
      </c>
      <c r="G42" s="286"/>
      <c r="H42" s="286"/>
      <c r="I42" s="286"/>
      <c r="J42" s="94">
        <f>SUM(K42:M42)</f>
        <v>1749</v>
      </c>
      <c r="K42" s="94"/>
      <c r="L42" s="94">
        <v>18</v>
      </c>
      <c r="M42" s="94">
        <v>1731</v>
      </c>
      <c r="N42" s="286" t="s">
        <v>12</v>
      </c>
      <c r="O42" s="27"/>
      <c r="P42" s="11"/>
    </row>
    <row r="43" spans="1:16" ht="38.25" x14ac:dyDescent="0.2">
      <c r="A43" s="442">
        <v>10</v>
      </c>
      <c r="B43" s="302" t="s">
        <v>2948</v>
      </c>
      <c r="C43" s="14" t="s">
        <v>2885</v>
      </c>
      <c r="D43" s="282">
        <v>0.5</v>
      </c>
      <c r="E43" s="282">
        <v>0.5</v>
      </c>
      <c r="F43" s="282">
        <v>0.5</v>
      </c>
      <c r="G43" s="282">
        <v>0.5</v>
      </c>
      <c r="H43" s="282">
        <v>0.5</v>
      </c>
      <c r="I43" s="282">
        <v>0.5</v>
      </c>
      <c r="J43" s="451">
        <f>SUM(J44:J50)</f>
        <v>16701.7</v>
      </c>
      <c r="K43" s="451">
        <f>SUM(K44:K50)</f>
        <v>18.899999999999999</v>
      </c>
      <c r="L43" s="451">
        <f>SUM(L44:L50)</f>
        <v>0</v>
      </c>
      <c r="M43" s="451">
        <f>SUM(M44:M50)</f>
        <v>16682.800000000003</v>
      </c>
      <c r="N43" s="282" t="s">
        <v>3293</v>
      </c>
      <c r="O43" s="282"/>
      <c r="P43" s="11"/>
    </row>
    <row r="44" spans="1:16" ht="51" x14ac:dyDescent="0.2">
      <c r="A44" s="442" t="s">
        <v>2861</v>
      </c>
      <c r="B44" s="303" t="s">
        <v>2077</v>
      </c>
      <c r="C44" s="16" t="s">
        <v>16</v>
      </c>
      <c r="D44" s="286"/>
      <c r="E44" s="286" t="s">
        <v>21</v>
      </c>
      <c r="F44" s="286" t="s">
        <v>21</v>
      </c>
      <c r="G44" s="286"/>
      <c r="H44" s="286"/>
      <c r="I44" s="286"/>
      <c r="J44" s="94">
        <f t="shared" ref="J44:J50" si="1">SUM(K44:M44)</f>
        <v>5752.1</v>
      </c>
      <c r="K44" s="94"/>
      <c r="L44" s="94"/>
      <c r="M44" s="94">
        <v>5752.1</v>
      </c>
      <c r="N44" s="286" t="s">
        <v>33</v>
      </c>
      <c r="O44" s="286"/>
      <c r="P44" s="11"/>
    </row>
    <row r="45" spans="1:16" ht="82.5" customHeight="1" x14ac:dyDescent="0.2">
      <c r="A45" s="442" t="s">
        <v>2862</v>
      </c>
      <c r="B45" s="303" t="s">
        <v>2078</v>
      </c>
      <c r="C45" s="16" t="s">
        <v>16</v>
      </c>
      <c r="D45" s="286"/>
      <c r="E45" s="286" t="s">
        <v>21</v>
      </c>
      <c r="F45" s="286" t="s">
        <v>21</v>
      </c>
      <c r="G45" s="286" t="s">
        <v>21</v>
      </c>
      <c r="H45" s="286" t="s">
        <v>21</v>
      </c>
      <c r="I45" s="286" t="s">
        <v>21</v>
      </c>
      <c r="J45" s="94">
        <f t="shared" si="1"/>
        <v>2645.8</v>
      </c>
      <c r="K45" s="94"/>
      <c r="L45" s="94"/>
      <c r="M45" s="94">
        <v>2645.8</v>
      </c>
      <c r="N45" s="286" t="s">
        <v>17</v>
      </c>
      <c r="O45" s="286"/>
      <c r="P45" s="11"/>
    </row>
    <row r="46" spans="1:16" ht="25.5" x14ac:dyDescent="0.2">
      <c r="A46" s="442" t="s">
        <v>2863</v>
      </c>
      <c r="B46" s="301" t="s">
        <v>2079</v>
      </c>
      <c r="C46" s="16" t="s">
        <v>19</v>
      </c>
      <c r="D46" s="286"/>
      <c r="E46" s="286" t="s">
        <v>21</v>
      </c>
      <c r="F46" s="286" t="s">
        <v>21</v>
      </c>
      <c r="G46" s="286" t="s">
        <v>21</v>
      </c>
      <c r="H46" s="286" t="s">
        <v>21</v>
      </c>
      <c r="I46" s="286" t="s">
        <v>21</v>
      </c>
      <c r="J46" s="94">
        <f t="shared" si="1"/>
        <v>18.899999999999999</v>
      </c>
      <c r="K46" s="94">
        <v>18.899999999999999</v>
      </c>
      <c r="L46" s="94"/>
      <c r="M46" s="94"/>
      <c r="N46" s="286" t="s">
        <v>3294</v>
      </c>
      <c r="O46" s="286"/>
      <c r="P46" s="11"/>
    </row>
    <row r="47" spans="1:16" ht="76.5" x14ac:dyDescent="0.2">
      <c r="A47" s="442" t="s">
        <v>2864</v>
      </c>
      <c r="B47" s="301" t="s">
        <v>2949</v>
      </c>
      <c r="C47" s="15" t="s">
        <v>1554</v>
      </c>
      <c r="D47" s="286"/>
      <c r="E47" s="286" t="s">
        <v>21</v>
      </c>
      <c r="F47" s="286" t="s">
        <v>21</v>
      </c>
      <c r="G47" s="286" t="s">
        <v>21</v>
      </c>
      <c r="H47" s="286" t="s">
        <v>21</v>
      </c>
      <c r="I47" s="286" t="s">
        <v>21</v>
      </c>
      <c r="J47" s="94">
        <f t="shared" si="1"/>
        <v>6336</v>
      </c>
      <c r="K47" s="94"/>
      <c r="L47" s="94"/>
      <c r="M47" s="94">
        <v>6336</v>
      </c>
      <c r="N47" s="286" t="s">
        <v>3295</v>
      </c>
      <c r="O47" s="286"/>
      <c r="P47" s="11"/>
    </row>
    <row r="48" spans="1:16" ht="25.5" x14ac:dyDescent="0.2">
      <c r="A48" s="442" t="s">
        <v>2865</v>
      </c>
      <c r="B48" s="303" t="s">
        <v>2080</v>
      </c>
      <c r="C48" s="15" t="s">
        <v>1555</v>
      </c>
      <c r="D48" s="286"/>
      <c r="E48" s="286" t="s">
        <v>21</v>
      </c>
      <c r="F48" s="286" t="s">
        <v>21</v>
      </c>
      <c r="G48" s="286" t="s">
        <v>21</v>
      </c>
      <c r="H48" s="286" t="s">
        <v>21</v>
      </c>
      <c r="I48" s="286" t="s">
        <v>21</v>
      </c>
      <c r="J48" s="94">
        <f t="shared" si="1"/>
        <v>1748.9</v>
      </c>
      <c r="K48" s="94"/>
      <c r="L48" s="94"/>
      <c r="M48" s="94">
        <v>1748.9</v>
      </c>
      <c r="N48" s="286" t="s">
        <v>12</v>
      </c>
      <c r="O48" s="286"/>
      <c r="P48" s="11"/>
    </row>
    <row r="49" spans="1:19" ht="55.5" customHeight="1" x14ac:dyDescent="0.2">
      <c r="A49" s="442" t="s">
        <v>2866</v>
      </c>
      <c r="B49" s="301" t="s">
        <v>2081</v>
      </c>
      <c r="C49" s="16" t="s">
        <v>26</v>
      </c>
      <c r="D49" s="286"/>
      <c r="E49" s="286" t="s">
        <v>21</v>
      </c>
      <c r="F49" s="286" t="s">
        <v>21</v>
      </c>
      <c r="G49" s="286" t="s">
        <v>21</v>
      </c>
      <c r="H49" s="286" t="s">
        <v>21</v>
      </c>
      <c r="I49" s="286" t="s">
        <v>21</v>
      </c>
      <c r="J49" s="94">
        <f t="shared" si="1"/>
        <v>100</v>
      </c>
      <c r="K49" s="94"/>
      <c r="L49" s="94"/>
      <c r="M49" s="94">
        <v>100</v>
      </c>
      <c r="N49" s="286" t="s">
        <v>12</v>
      </c>
      <c r="O49" s="286"/>
    </row>
    <row r="50" spans="1:19" s="63" customFormat="1" ht="63.75" x14ac:dyDescent="0.2">
      <c r="A50" s="442" t="s">
        <v>2867</v>
      </c>
      <c r="B50" s="304" t="s">
        <v>2082</v>
      </c>
      <c r="C50" s="15" t="s">
        <v>1448</v>
      </c>
      <c r="D50" s="27" t="s">
        <v>80</v>
      </c>
      <c r="E50" s="38" t="s">
        <v>21</v>
      </c>
      <c r="F50" s="38" t="s">
        <v>21</v>
      </c>
      <c r="G50" s="38" t="s">
        <v>21</v>
      </c>
      <c r="H50" s="38" t="s">
        <v>21</v>
      </c>
      <c r="I50" s="38" t="s">
        <v>21</v>
      </c>
      <c r="J50" s="95">
        <f t="shared" si="1"/>
        <v>100</v>
      </c>
      <c r="K50" s="95"/>
      <c r="L50" s="95"/>
      <c r="M50" s="95">
        <v>100</v>
      </c>
      <c r="N50" s="27" t="s">
        <v>12</v>
      </c>
      <c r="O50" s="38"/>
    </row>
    <row r="51" spans="1:19" x14ac:dyDescent="0.2">
      <c r="A51" s="928" t="s">
        <v>1293</v>
      </c>
      <c r="B51" s="928"/>
      <c r="C51" s="928"/>
      <c r="D51" s="928"/>
      <c r="E51" s="928"/>
      <c r="F51" s="928"/>
      <c r="G51" s="928"/>
      <c r="H51" s="928"/>
      <c r="I51" s="929"/>
      <c r="J51" s="453">
        <f>J7</f>
        <v>21487.7</v>
      </c>
      <c r="K51" s="453">
        <f>K7</f>
        <v>44.9</v>
      </c>
      <c r="L51" s="453">
        <f>L7</f>
        <v>18</v>
      </c>
      <c r="M51" s="453">
        <f>M7</f>
        <v>21424.800000000003</v>
      </c>
      <c r="N51" s="86"/>
      <c r="O51" s="86"/>
    </row>
    <row r="52" spans="1:19" s="58" customFormat="1" ht="15.75" thickBot="1" x14ac:dyDescent="0.25">
      <c r="A52" s="584" t="s">
        <v>1294</v>
      </c>
      <c r="B52" s="584"/>
      <c r="C52" s="584"/>
      <c r="D52" s="584"/>
      <c r="E52" s="584"/>
      <c r="F52" s="584"/>
      <c r="G52" s="584"/>
      <c r="H52" s="584"/>
      <c r="I52" s="584"/>
      <c r="J52" s="454">
        <f>SUM(K52:M52)</f>
        <v>100.00000000000001</v>
      </c>
      <c r="K52" s="455">
        <f>K51/$J51*100</f>
        <v>0.20895675200230829</v>
      </c>
      <c r="L52" s="455">
        <f>L51/$J51*100</f>
        <v>8.376885380938863E-2</v>
      </c>
      <c r="M52" s="455">
        <f>M51/$J51*100</f>
        <v>99.707274394188318</v>
      </c>
      <c r="N52" s="456"/>
      <c r="O52" s="457"/>
      <c r="P52" s="245">
        <v>0.90201543332764544</v>
      </c>
      <c r="Q52" s="245">
        <v>0.59915932251284854</v>
      </c>
      <c r="R52" s="245">
        <v>0.54594165830284591</v>
      </c>
      <c r="S52" s="246"/>
    </row>
    <row r="53" spans="1:19" ht="13.5" thickBot="1" x14ac:dyDescent="0.25">
      <c r="A53" s="625" t="s">
        <v>2836</v>
      </c>
      <c r="B53" s="626"/>
      <c r="C53" s="626"/>
      <c r="D53" s="626"/>
      <c r="E53" s="626"/>
      <c r="F53" s="626"/>
      <c r="G53" s="626"/>
      <c r="H53" s="626"/>
      <c r="I53" s="626"/>
      <c r="J53" s="630"/>
      <c r="K53" s="630"/>
      <c r="L53" s="630"/>
      <c r="M53" s="630"/>
      <c r="N53" s="631"/>
      <c r="O53" s="458"/>
    </row>
    <row r="54" spans="1:19" s="20" customFormat="1" ht="63.75" x14ac:dyDescent="0.2">
      <c r="A54" s="881">
        <v>11</v>
      </c>
      <c r="B54" s="794" t="s">
        <v>2950</v>
      </c>
      <c r="C54" s="32" t="s">
        <v>2886</v>
      </c>
      <c r="D54" s="411">
        <v>60</v>
      </c>
      <c r="E54" s="411">
        <v>70</v>
      </c>
      <c r="F54" s="411">
        <v>70</v>
      </c>
      <c r="G54" s="411">
        <v>70</v>
      </c>
      <c r="H54" s="411">
        <v>70</v>
      </c>
      <c r="I54" s="411">
        <v>70</v>
      </c>
      <c r="J54" s="730">
        <f>J59+J76</f>
        <v>6151.15</v>
      </c>
      <c r="K54" s="730">
        <f>K59+K76</f>
        <v>69.150000000000006</v>
      </c>
      <c r="L54" s="730">
        <f>L59+L76</f>
        <v>1281.8</v>
      </c>
      <c r="M54" s="730">
        <f>M59+M76</f>
        <v>4800.2</v>
      </c>
      <c r="N54" s="417" t="s">
        <v>3296</v>
      </c>
      <c r="O54" s="417" t="s">
        <v>904</v>
      </c>
      <c r="R54" s="19"/>
    </row>
    <row r="55" spans="1:19" s="20" customFormat="1" ht="25.5" x14ac:dyDescent="0.2">
      <c r="A55" s="881"/>
      <c r="B55" s="794"/>
      <c r="C55" s="32" t="s">
        <v>905</v>
      </c>
      <c r="D55" s="411">
        <v>60</v>
      </c>
      <c r="E55" s="411">
        <v>63</v>
      </c>
      <c r="F55" s="411">
        <v>65</v>
      </c>
      <c r="G55" s="411">
        <v>68</v>
      </c>
      <c r="H55" s="411">
        <v>70</v>
      </c>
      <c r="I55" s="411">
        <v>70</v>
      </c>
      <c r="J55" s="730"/>
      <c r="K55" s="730"/>
      <c r="L55" s="730"/>
      <c r="M55" s="730"/>
      <c r="N55" s="280" t="s">
        <v>3297</v>
      </c>
      <c r="O55" s="280" t="s">
        <v>906</v>
      </c>
      <c r="R55" s="19"/>
    </row>
    <row r="56" spans="1:19" s="20" customFormat="1" x14ac:dyDescent="0.2">
      <c r="A56" s="881"/>
      <c r="B56" s="794"/>
      <c r="C56" s="32" t="s">
        <v>907</v>
      </c>
      <c r="D56" s="411">
        <v>40</v>
      </c>
      <c r="E56" s="411">
        <v>40</v>
      </c>
      <c r="F56" s="411">
        <v>43</v>
      </c>
      <c r="G56" s="411">
        <v>45</v>
      </c>
      <c r="H56" s="411">
        <v>48</v>
      </c>
      <c r="I56" s="411">
        <v>50</v>
      </c>
      <c r="J56" s="730"/>
      <c r="K56" s="730"/>
      <c r="L56" s="730"/>
      <c r="M56" s="730"/>
      <c r="N56" s="280"/>
      <c r="O56" s="280"/>
      <c r="R56" s="19"/>
    </row>
    <row r="57" spans="1:19" s="20" customFormat="1" ht="79.5" customHeight="1" x14ac:dyDescent="0.2">
      <c r="A57" s="882"/>
      <c r="B57" s="704"/>
      <c r="C57" s="145" t="s">
        <v>908</v>
      </c>
      <c r="D57" s="411">
        <v>25.4</v>
      </c>
      <c r="E57" s="92">
        <v>25.5</v>
      </c>
      <c r="F57" s="92">
        <v>25</v>
      </c>
      <c r="G57" s="411">
        <v>24</v>
      </c>
      <c r="H57" s="411">
        <v>23</v>
      </c>
      <c r="I57" s="411">
        <v>20</v>
      </c>
      <c r="J57" s="731"/>
      <c r="K57" s="731"/>
      <c r="L57" s="731"/>
      <c r="M57" s="731"/>
      <c r="N57" s="280"/>
      <c r="O57" s="280"/>
      <c r="R57" s="19"/>
    </row>
    <row r="58" spans="1:19" s="22" customFormat="1" ht="13.15" x14ac:dyDescent="0.25">
      <c r="A58" s="363"/>
      <c r="B58" s="459"/>
      <c r="C58" s="217"/>
      <c r="D58" s="217"/>
      <c r="E58" s="146"/>
      <c r="F58" s="147"/>
      <c r="G58" s="147"/>
      <c r="H58" s="147"/>
      <c r="I58" s="147"/>
      <c r="J58" s="460">
        <f>J92</f>
        <v>161</v>
      </c>
      <c r="K58" s="460">
        <f>K92</f>
        <v>0</v>
      </c>
      <c r="L58" s="460">
        <f>L92</f>
        <v>50</v>
      </c>
      <c r="M58" s="460">
        <f>M92</f>
        <v>111</v>
      </c>
      <c r="N58" s="148"/>
      <c r="O58" s="148"/>
      <c r="P58" s="20"/>
      <c r="Q58" s="20"/>
      <c r="R58" s="20"/>
    </row>
    <row r="59" spans="1:19" s="19" customFormat="1" ht="63.75" x14ac:dyDescent="0.2">
      <c r="A59" s="884">
        <v>12</v>
      </c>
      <c r="B59" s="692" t="s">
        <v>2952</v>
      </c>
      <c r="C59" s="13" t="s">
        <v>2887</v>
      </c>
      <c r="D59" s="283">
        <v>7.1</v>
      </c>
      <c r="E59" s="85">
        <v>7</v>
      </c>
      <c r="F59" s="283">
        <v>7.5</v>
      </c>
      <c r="G59" s="283">
        <v>7.8</v>
      </c>
      <c r="H59" s="283">
        <v>8</v>
      </c>
      <c r="I59" s="283">
        <v>8.5</v>
      </c>
      <c r="J59" s="732">
        <f>J62</f>
        <v>40.35</v>
      </c>
      <c r="K59" s="732">
        <f>K62</f>
        <v>40.35</v>
      </c>
      <c r="L59" s="732">
        <f>L62</f>
        <v>0</v>
      </c>
      <c r="M59" s="732">
        <f>M62</f>
        <v>0</v>
      </c>
      <c r="N59" s="290" t="s">
        <v>3298</v>
      </c>
      <c r="O59" s="290" t="s">
        <v>911</v>
      </c>
      <c r="P59" s="20"/>
    </row>
    <row r="60" spans="1:19" s="19" customFormat="1" x14ac:dyDescent="0.2">
      <c r="A60" s="885"/>
      <c r="B60" s="759"/>
      <c r="C60" s="13" t="s">
        <v>912</v>
      </c>
      <c r="D60" s="283">
        <v>7.8</v>
      </c>
      <c r="E60" s="283">
        <v>7.9</v>
      </c>
      <c r="F60" s="283">
        <v>8.1999999999999993</v>
      </c>
      <c r="G60" s="283">
        <v>8.5</v>
      </c>
      <c r="H60" s="283">
        <v>9</v>
      </c>
      <c r="I60" s="283">
        <v>9.8000000000000007</v>
      </c>
      <c r="J60" s="733"/>
      <c r="K60" s="733"/>
      <c r="L60" s="733"/>
      <c r="M60" s="733"/>
      <c r="N60" s="290"/>
      <c r="O60" s="290" t="s">
        <v>913</v>
      </c>
      <c r="P60" s="20"/>
    </row>
    <row r="61" spans="1:19" s="19" customFormat="1" ht="25.5" x14ac:dyDescent="0.2">
      <c r="A61" s="886"/>
      <c r="B61" s="693"/>
      <c r="C61" s="13" t="s">
        <v>914</v>
      </c>
      <c r="D61" s="283">
        <v>5.7</v>
      </c>
      <c r="E61" s="149">
        <v>5.8</v>
      </c>
      <c r="F61" s="85">
        <v>6.3</v>
      </c>
      <c r="G61" s="283">
        <v>6.6</v>
      </c>
      <c r="H61" s="283">
        <v>6.9</v>
      </c>
      <c r="I61" s="283">
        <v>7.2</v>
      </c>
      <c r="J61" s="734"/>
      <c r="K61" s="734"/>
      <c r="L61" s="734"/>
      <c r="M61" s="734"/>
      <c r="N61" s="290" t="s">
        <v>910</v>
      </c>
      <c r="O61" s="290" t="s">
        <v>915</v>
      </c>
      <c r="P61" s="20"/>
    </row>
    <row r="62" spans="1:19" s="20" customFormat="1" ht="76.5" x14ac:dyDescent="0.2">
      <c r="A62" s="903">
        <v>13</v>
      </c>
      <c r="B62" s="683" t="s">
        <v>2951</v>
      </c>
      <c r="C62" s="93" t="s">
        <v>2888</v>
      </c>
      <c r="D62" s="284"/>
      <c r="E62" s="284"/>
      <c r="F62" s="284"/>
      <c r="G62" s="284"/>
      <c r="H62" s="284"/>
      <c r="I62" s="284"/>
      <c r="J62" s="718">
        <f>SUM(J66:J75)</f>
        <v>40.35</v>
      </c>
      <c r="K62" s="718">
        <f>SUM(K66:K75)</f>
        <v>40.35</v>
      </c>
      <c r="L62" s="718">
        <f>SUM(L66:L75)</f>
        <v>0</v>
      </c>
      <c r="M62" s="718">
        <f>SUM(M66:M75)</f>
        <v>0</v>
      </c>
      <c r="N62" s="282" t="s">
        <v>3299</v>
      </c>
      <c r="O62" s="282"/>
      <c r="R62" s="19"/>
    </row>
    <row r="63" spans="1:19" s="20" customFormat="1" x14ac:dyDescent="0.2">
      <c r="A63" s="904"/>
      <c r="B63" s="684"/>
      <c r="C63" s="93" t="s">
        <v>1123</v>
      </c>
      <c r="D63" s="284">
        <v>29137</v>
      </c>
      <c r="E63" s="141">
        <v>31772</v>
      </c>
      <c r="F63" s="284">
        <v>34688</v>
      </c>
      <c r="G63" s="284">
        <v>37958</v>
      </c>
      <c r="H63" s="284">
        <v>40615</v>
      </c>
      <c r="I63" s="284">
        <v>43456</v>
      </c>
      <c r="J63" s="743"/>
      <c r="K63" s="743"/>
      <c r="L63" s="743"/>
      <c r="M63" s="743"/>
      <c r="N63" s="282"/>
      <c r="O63" s="282"/>
      <c r="R63" s="19"/>
    </row>
    <row r="64" spans="1:19" s="20" customFormat="1" x14ac:dyDescent="0.2">
      <c r="A64" s="904"/>
      <c r="B64" s="684"/>
      <c r="C64" s="93" t="s">
        <v>916</v>
      </c>
      <c r="D64" s="167">
        <v>7.5</v>
      </c>
      <c r="E64" s="167">
        <v>7.9</v>
      </c>
      <c r="F64" s="167">
        <v>8.4</v>
      </c>
      <c r="G64" s="167">
        <v>8.9</v>
      </c>
      <c r="H64" s="167">
        <v>9.3000000000000007</v>
      </c>
      <c r="I64" s="167">
        <v>9.9</v>
      </c>
      <c r="J64" s="743"/>
      <c r="K64" s="743"/>
      <c r="L64" s="743"/>
      <c r="M64" s="743"/>
      <c r="N64" s="282"/>
      <c r="O64" s="282"/>
      <c r="R64" s="19"/>
    </row>
    <row r="65" spans="1:18" s="20" customFormat="1" ht="51" x14ac:dyDescent="0.2">
      <c r="A65" s="905"/>
      <c r="B65" s="685"/>
      <c r="C65" s="14" t="s">
        <v>1449</v>
      </c>
      <c r="D65" s="284">
        <v>1000</v>
      </c>
      <c r="E65" s="284">
        <v>1500</v>
      </c>
      <c r="F65" s="284">
        <v>2500</v>
      </c>
      <c r="G65" s="284">
        <v>5000</v>
      </c>
      <c r="H65" s="284">
        <v>8000</v>
      </c>
      <c r="I65" s="284">
        <v>10000</v>
      </c>
      <c r="J65" s="719"/>
      <c r="K65" s="719"/>
      <c r="L65" s="719"/>
      <c r="M65" s="719"/>
      <c r="N65" s="282" t="s">
        <v>3300</v>
      </c>
      <c r="O65" s="282"/>
      <c r="R65" s="19"/>
    </row>
    <row r="66" spans="1:18" s="20" customFormat="1" ht="63.75" x14ac:dyDescent="0.2">
      <c r="A66" s="364" t="s">
        <v>2861</v>
      </c>
      <c r="B66" s="150" t="s">
        <v>2083</v>
      </c>
      <c r="C66" s="18" t="s">
        <v>1124</v>
      </c>
      <c r="D66" s="76"/>
      <c r="E66" s="76"/>
      <c r="F66" s="76" t="s">
        <v>21</v>
      </c>
      <c r="G66" s="76"/>
      <c r="H66" s="76"/>
      <c r="I66" s="76"/>
      <c r="J66" s="98">
        <v>10</v>
      </c>
      <c r="K66" s="98">
        <v>10</v>
      </c>
      <c r="L66" s="98"/>
      <c r="M66" s="98"/>
      <c r="N66" s="27" t="s">
        <v>3299</v>
      </c>
      <c r="O66" s="27"/>
      <c r="R66" s="19"/>
    </row>
    <row r="67" spans="1:18" s="19" customFormat="1" ht="51" x14ac:dyDescent="0.2">
      <c r="A67" s="365" t="s">
        <v>2862</v>
      </c>
      <c r="B67" s="305" t="s">
        <v>2084</v>
      </c>
      <c r="C67" s="18" t="s">
        <v>917</v>
      </c>
      <c r="D67" s="76"/>
      <c r="E67" s="76"/>
      <c r="F67" s="76" t="s">
        <v>21</v>
      </c>
      <c r="G67" s="76"/>
      <c r="H67" s="76"/>
      <c r="I67" s="76"/>
      <c r="J67" s="95">
        <v>0.30000000000000004</v>
      </c>
      <c r="K67" s="95">
        <v>0.30000000000000004</v>
      </c>
      <c r="L67" s="95"/>
      <c r="M67" s="95"/>
      <c r="N67" s="27" t="s">
        <v>3301</v>
      </c>
      <c r="O67" s="27" t="s">
        <v>919</v>
      </c>
      <c r="P67" s="20"/>
    </row>
    <row r="68" spans="1:18" s="20" customFormat="1" ht="38.25" x14ac:dyDescent="0.2">
      <c r="A68" s="366" t="s">
        <v>2863</v>
      </c>
      <c r="B68" s="305" t="s">
        <v>2085</v>
      </c>
      <c r="C68" s="18" t="s">
        <v>1450</v>
      </c>
      <c r="D68" s="76"/>
      <c r="E68" s="76" t="s">
        <v>214</v>
      </c>
      <c r="F68" s="76"/>
      <c r="G68" s="76"/>
      <c r="H68" s="76"/>
      <c r="I68" s="76"/>
      <c r="J68" s="95">
        <v>0.30000000000000004</v>
      </c>
      <c r="K68" s="95">
        <v>0.30000000000000004</v>
      </c>
      <c r="L68" s="95"/>
      <c r="M68" s="95"/>
      <c r="N68" s="27" t="s">
        <v>909</v>
      </c>
      <c r="O68" s="27" t="s">
        <v>920</v>
      </c>
      <c r="R68" s="19"/>
    </row>
    <row r="69" spans="1:18" s="19" customFormat="1" ht="63.75" x14ac:dyDescent="0.2">
      <c r="A69" s="365" t="s">
        <v>2864</v>
      </c>
      <c r="B69" s="235" t="s">
        <v>2086</v>
      </c>
      <c r="C69" s="18" t="s">
        <v>1450</v>
      </c>
      <c r="D69" s="45"/>
      <c r="E69" s="45"/>
      <c r="F69" s="151"/>
      <c r="G69" s="76" t="s">
        <v>21</v>
      </c>
      <c r="H69" s="151"/>
      <c r="I69" s="151"/>
      <c r="J69" s="95">
        <v>0.65</v>
      </c>
      <c r="K69" s="95">
        <v>0.65</v>
      </c>
      <c r="L69" s="95"/>
      <c r="M69" s="95"/>
      <c r="N69" s="27" t="s">
        <v>921</v>
      </c>
      <c r="O69" s="27" t="s">
        <v>922</v>
      </c>
      <c r="P69" s="48"/>
      <c r="Q69" s="25"/>
    </row>
    <row r="70" spans="1:18" s="19" customFormat="1" ht="38.25" x14ac:dyDescent="0.2">
      <c r="A70" s="364" t="s">
        <v>2865</v>
      </c>
      <c r="B70" s="236" t="s">
        <v>2087</v>
      </c>
      <c r="C70" s="18" t="s">
        <v>1451</v>
      </c>
      <c r="D70" s="76"/>
      <c r="E70" s="76"/>
      <c r="F70" s="76" t="s">
        <v>21</v>
      </c>
      <c r="G70" s="76"/>
      <c r="H70" s="76"/>
      <c r="I70" s="76"/>
      <c r="J70" s="95">
        <v>0.30000000000000004</v>
      </c>
      <c r="K70" s="95">
        <v>0.30000000000000004</v>
      </c>
      <c r="L70" s="95"/>
      <c r="M70" s="95"/>
      <c r="N70" s="27" t="s">
        <v>923</v>
      </c>
      <c r="O70" s="27" t="s">
        <v>924</v>
      </c>
      <c r="P70" s="20"/>
    </row>
    <row r="71" spans="1:18" s="19" customFormat="1" ht="51" x14ac:dyDescent="0.2">
      <c r="A71" s="365" t="s">
        <v>2866</v>
      </c>
      <c r="B71" s="306" t="s">
        <v>2088</v>
      </c>
      <c r="C71" s="18" t="s">
        <v>681</v>
      </c>
      <c r="D71" s="76"/>
      <c r="E71" s="76"/>
      <c r="F71" s="76" t="s">
        <v>21</v>
      </c>
      <c r="G71" s="76"/>
      <c r="H71" s="76"/>
      <c r="I71" s="76"/>
      <c r="J71" s="95">
        <v>0.5</v>
      </c>
      <c r="K71" s="95">
        <v>0.5</v>
      </c>
      <c r="L71" s="95"/>
      <c r="M71" s="95"/>
      <c r="N71" s="27" t="s">
        <v>925</v>
      </c>
      <c r="O71" s="27" t="s">
        <v>926</v>
      </c>
      <c r="P71" s="20"/>
    </row>
    <row r="72" spans="1:18" s="19" customFormat="1" ht="76.5" x14ac:dyDescent="0.2">
      <c r="A72" s="366" t="s">
        <v>2867</v>
      </c>
      <c r="B72" s="306" t="s">
        <v>2089</v>
      </c>
      <c r="C72" s="18" t="s">
        <v>1453</v>
      </c>
      <c r="D72" s="76"/>
      <c r="E72" s="76" t="s">
        <v>21</v>
      </c>
      <c r="F72" s="76" t="s">
        <v>21</v>
      </c>
      <c r="G72" s="76" t="s">
        <v>21</v>
      </c>
      <c r="H72" s="76" t="s">
        <v>21</v>
      </c>
      <c r="I72" s="76" t="s">
        <v>21</v>
      </c>
      <c r="J72" s="95">
        <v>0.5</v>
      </c>
      <c r="K72" s="95">
        <v>0.5</v>
      </c>
      <c r="L72" s="95"/>
      <c r="M72" s="95"/>
      <c r="N72" s="27" t="s">
        <v>927</v>
      </c>
      <c r="O72" s="27" t="s">
        <v>928</v>
      </c>
      <c r="P72" s="20"/>
    </row>
    <row r="73" spans="1:18" s="19" customFormat="1" ht="63.75" x14ac:dyDescent="0.2">
      <c r="A73" s="365" t="s">
        <v>2868</v>
      </c>
      <c r="B73" s="306" t="s">
        <v>2130</v>
      </c>
      <c r="C73" s="18" t="s">
        <v>1452</v>
      </c>
      <c r="D73" s="76"/>
      <c r="E73" s="76" t="s">
        <v>21</v>
      </c>
      <c r="F73" s="76" t="s">
        <v>21</v>
      </c>
      <c r="G73" s="76" t="s">
        <v>21</v>
      </c>
      <c r="H73" s="76" t="s">
        <v>21</v>
      </c>
      <c r="I73" s="76" t="s">
        <v>21</v>
      </c>
      <c r="J73" s="95">
        <v>1.7999999999999998</v>
      </c>
      <c r="K73" s="95">
        <v>1.7999999999999998</v>
      </c>
      <c r="L73" s="95"/>
      <c r="M73" s="95"/>
      <c r="N73" s="27" t="s">
        <v>929</v>
      </c>
      <c r="O73" s="27" t="s">
        <v>930</v>
      </c>
      <c r="P73" s="20"/>
    </row>
    <row r="74" spans="1:18" s="63" customFormat="1" ht="38.25" x14ac:dyDescent="0.2">
      <c r="A74" s="366" t="s">
        <v>2869</v>
      </c>
      <c r="B74" s="304" t="s">
        <v>2177</v>
      </c>
      <c r="C74" s="15" t="s">
        <v>1125</v>
      </c>
      <c r="D74" s="38"/>
      <c r="E74" s="125" t="s">
        <v>21</v>
      </c>
      <c r="F74" s="125" t="s">
        <v>21</v>
      </c>
      <c r="G74" s="125" t="s">
        <v>21</v>
      </c>
      <c r="H74" s="125" t="s">
        <v>21</v>
      </c>
      <c r="I74" s="125" t="s">
        <v>21</v>
      </c>
      <c r="J74" s="95">
        <v>25</v>
      </c>
      <c r="K74" s="95">
        <v>25</v>
      </c>
      <c r="L74" s="95"/>
      <c r="M74" s="95"/>
      <c r="N74" s="27" t="s">
        <v>3302</v>
      </c>
      <c r="O74" s="27" t="s">
        <v>1121</v>
      </c>
    </row>
    <row r="75" spans="1:18" s="19" customFormat="1" ht="25.5" x14ac:dyDescent="0.2">
      <c r="A75" s="365" t="s">
        <v>2870</v>
      </c>
      <c r="B75" s="305" t="s">
        <v>2183</v>
      </c>
      <c r="C75" s="18" t="s">
        <v>1126</v>
      </c>
      <c r="D75" s="33"/>
      <c r="E75" s="45" t="s">
        <v>21</v>
      </c>
      <c r="F75" s="152"/>
      <c r="G75" s="152"/>
      <c r="H75" s="152"/>
      <c r="I75" s="152"/>
      <c r="J75" s="95">
        <v>1</v>
      </c>
      <c r="K75" s="95">
        <v>1</v>
      </c>
      <c r="L75" s="95"/>
      <c r="M75" s="95"/>
      <c r="N75" s="27" t="s">
        <v>931</v>
      </c>
      <c r="O75" s="27" t="s">
        <v>930</v>
      </c>
      <c r="P75" s="48"/>
      <c r="Q75" s="25"/>
    </row>
    <row r="76" spans="1:18" s="20" customFormat="1" ht="25.5" x14ac:dyDescent="0.2">
      <c r="A76" s="906">
        <v>14</v>
      </c>
      <c r="B76" s="692" t="s">
        <v>2953</v>
      </c>
      <c r="C76" s="13" t="s">
        <v>932</v>
      </c>
      <c r="D76" s="292"/>
      <c r="E76" s="290"/>
      <c r="F76" s="153"/>
      <c r="G76" s="153"/>
      <c r="H76" s="153"/>
      <c r="I76" s="153"/>
      <c r="J76" s="812">
        <f>J93+J104</f>
        <v>6110.7999999999993</v>
      </c>
      <c r="K76" s="812">
        <f>K93+K104</f>
        <v>28.799999999999997</v>
      </c>
      <c r="L76" s="812">
        <f>L93+L104</f>
        <v>1281.8</v>
      </c>
      <c r="M76" s="812">
        <f>M93+M104</f>
        <v>4800.2</v>
      </c>
      <c r="N76" s="591" t="s">
        <v>3303</v>
      </c>
      <c r="O76" s="656" t="s">
        <v>911</v>
      </c>
      <c r="P76" s="48"/>
      <c r="Q76" s="48"/>
    </row>
    <row r="77" spans="1:18" s="20" customFormat="1" x14ac:dyDescent="0.2">
      <c r="A77" s="907"/>
      <c r="B77" s="759"/>
      <c r="C77" s="154" t="s">
        <v>934</v>
      </c>
      <c r="D77" s="155">
        <v>22</v>
      </c>
      <c r="E77" s="155">
        <v>22.5</v>
      </c>
      <c r="F77" s="156">
        <v>23.2</v>
      </c>
      <c r="G77" s="156">
        <v>24.3</v>
      </c>
      <c r="H77" s="156">
        <v>25.3</v>
      </c>
      <c r="I77" s="156">
        <v>25.5</v>
      </c>
      <c r="J77" s="813"/>
      <c r="K77" s="813"/>
      <c r="L77" s="813"/>
      <c r="M77" s="813"/>
      <c r="N77" s="592"/>
      <c r="O77" s="657"/>
      <c r="P77" s="48"/>
      <c r="Q77" s="48"/>
    </row>
    <row r="78" spans="1:18" s="20" customFormat="1" x14ac:dyDescent="0.2">
      <c r="A78" s="907"/>
      <c r="B78" s="759"/>
      <c r="C78" s="13" t="s">
        <v>935</v>
      </c>
      <c r="D78" s="155">
        <v>30.9</v>
      </c>
      <c r="E78" s="155">
        <v>32.299999999999997</v>
      </c>
      <c r="F78" s="156">
        <v>32.700000000000003</v>
      </c>
      <c r="G78" s="156">
        <v>33.1</v>
      </c>
      <c r="H78" s="156">
        <v>33.5</v>
      </c>
      <c r="I78" s="156">
        <v>34.1</v>
      </c>
      <c r="J78" s="813"/>
      <c r="K78" s="813"/>
      <c r="L78" s="813"/>
      <c r="M78" s="813"/>
      <c r="N78" s="592"/>
      <c r="O78" s="657"/>
      <c r="P78" s="48"/>
      <c r="Q78" s="48"/>
    </row>
    <row r="79" spans="1:18" s="20" customFormat="1" x14ac:dyDescent="0.2">
      <c r="A79" s="907"/>
      <c r="B79" s="759"/>
      <c r="C79" s="13" t="s">
        <v>936</v>
      </c>
      <c r="D79" s="155">
        <v>191</v>
      </c>
      <c r="E79" s="155">
        <v>194.9</v>
      </c>
      <c r="F79" s="156">
        <v>196.6</v>
      </c>
      <c r="G79" s="156">
        <v>196.9</v>
      </c>
      <c r="H79" s="156">
        <v>198.1</v>
      </c>
      <c r="I79" s="156">
        <v>203.5</v>
      </c>
      <c r="J79" s="813"/>
      <c r="K79" s="813"/>
      <c r="L79" s="813"/>
      <c r="M79" s="813"/>
      <c r="N79" s="592"/>
      <c r="O79" s="657"/>
      <c r="P79" s="27"/>
      <c r="Q79" s="48"/>
    </row>
    <row r="80" spans="1:18" s="20" customFormat="1" x14ac:dyDescent="0.2">
      <c r="A80" s="907"/>
      <c r="B80" s="759"/>
      <c r="C80" s="13" t="s">
        <v>937</v>
      </c>
      <c r="D80" s="155">
        <v>260.60000000000002</v>
      </c>
      <c r="E80" s="155">
        <v>265.2</v>
      </c>
      <c r="F80" s="156">
        <v>272.3</v>
      </c>
      <c r="G80" s="156">
        <v>275.5</v>
      </c>
      <c r="H80" s="156">
        <v>178.5</v>
      </c>
      <c r="I80" s="156">
        <v>280.3</v>
      </c>
      <c r="J80" s="813"/>
      <c r="K80" s="813"/>
      <c r="L80" s="813"/>
      <c r="M80" s="813"/>
      <c r="N80" s="592"/>
      <c r="O80" s="657"/>
      <c r="P80" s="27"/>
      <c r="Q80" s="48"/>
    </row>
    <row r="81" spans="1:18" s="20" customFormat="1" x14ac:dyDescent="0.2">
      <c r="A81" s="907"/>
      <c r="B81" s="759"/>
      <c r="C81" s="13" t="s">
        <v>938</v>
      </c>
      <c r="D81" s="155">
        <v>264.60000000000002</v>
      </c>
      <c r="E81" s="155">
        <v>267</v>
      </c>
      <c r="F81" s="156">
        <v>269.5</v>
      </c>
      <c r="G81" s="156">
        <v>272.5</v>
      </c>
      <c r="H81" s="156">
        <v>275.10000000000002</v>
      </c>
      <c r="I81" s="156">
        <v>280.39999999999998</v>
      </c>
      <c r="J81" s="813"/>
      <c r="K81" s="813"/>
      <c r="L81" s="813"/>
      <c r="M81" s="813"/>
      <c r="N81" s="592"/>
      <c r="O81" s="657"/>
      <c r="P81" s="48"/>
      <c r="Q81" s="48"/>
    </row>
    <row r="82" spans="1:18" s="20" customFormat="1" x14ac:dyDescent="0.2">
      <c r="A82" s="907"/>
      <c r="B82" s="759"/>
      <c r="C82" s="13" t="s">
        <v>1129</v>
      </c>
      <c r="D82" s="155"/>
      <c r="E82" s="155"/>
      <c r="F82" s="156"/>
      <c r="G82" s="156"/>
      <c r="H82" s="156"/>
      <c r="I82" s="156"/>
      <c r="J82" s="813"/>
      <c r="K82" s="813"/>
      <c r="L82" s="813"/>
      <c r="M82" s="813"/>
      <c r="N82" s="592"/>
      <c r="O82" s="657"/>
      <c r="P82" s="48"/>
      <c r="Q82" s="48"/>
    </row>
    <row r="83" spans="1:18" s="20" customFormat="1" x14ac:dyDescent="0.2">
      <c r="A83" s="907"/>
      <c r="B83" s="759"/>
      <c r="C83" s="13" t="s">
        <v>939</v>
      </c>
      <c r="D83" s="155">
        <v>2358.3000000000002</v>
      </c>
      <c r="E83" s="155">
        <v>2369</v>
      </c>
      <c r="F83" s="156">
        <v>2376</v>
      </c>
      <c r="G83" s="156">
        <v>2383</v>
      </c>
      <c r="H83" s="156">
        <v>2390.3000000000002</v>
      </c>
      <c r="I83" s="156">
        <v>2395</v>
      </c>
      <c r="J83" s="813"/>
      <c r="K83" s="813"/>
      <c r="L83" s="813"/>
      <c r="M83" s="813"/>
      <c r="N83" s="592"/>
      <c r="O83" s="657"/>
      <c r="P83" s="48"/>
      <c r="Q83" s="48"/>
    </row>
    <row r="84" spans="1:18" s="20" customFormat="1" x14ac:dyDescent="0.2">
      <c r="A84" s="907"/>
      <c r="B84" s="759"/>
      <c r="C84" s="13" t="s">
        <v>940</v>
      </c>
      <c r="D84" s="155">
        <v>5671.8</v>
      </c>
      <c r="E84" s="155">
        <v>5785</v>
      </c>
      <c r="F84" s="156">
        <v>5820</v>
      </c>
      <c r="G84" s="156">
        <v>5850</v>
      </c>
      <c r="H84" s="156">
        <v>5880</v>
      </c>
      <c r="I84" s="156">
        <v>5893</v>
      </c>
      <c r="J84" s="813"/>
      <c r="K84" s="813"/>
      <c r="L84" s="813"/>
      <c r="M84" s="813"/>
      <c r="N84" s="592"/>
      <c r="O84" s="657"/>
      <c r="P84" s="48"/>
      <c r="Q84" s="48"/>
    </row>
    <row r="85" spans="1:18" s="20" customFormat="1" x14ac:dyDescent="0.2">
      <c r="A85" s="907"/>
      <c r="B85" s="759"/>
      <c r="C85" s="13" t="s">
        <v>941</v>
      </c>
      <c r="D85" s="155">
        <v>9036.5</v>
      </c>
      <c r="E85" s="155">
        <v>9556</v>
      </c>
      <c r="F85" s="156">
        <v>10034</v>
      </c>
      <c r="G85" s="156">
        <v>10536</v>
      </c>
      <c r="H85" s="156">
        <v>11616</v>
      </c>
      <c r="I85" s="156">
        <v>12100</v>
      </c>
      <c r="J85" s="813"/>
      <c r="K85" s="813"/>
      <c r="L85" s="813"/>
      <c r="M85" s="813"/>
      <c r="N85" s="592"/>
      <c r="O85" s="657"/>
      <c r="P85" s="48"/>
      <c r="Q85" s="48"/>
    </row>
    <row r="86" spans="1:18" s="20" customFormat="1" x14ac:dyDescent="0.2">
      <c r="A86" s="907"/>
      <c r="B86" s="759"/>
      <c r="C86" s="13" t="s">
        <v>1128</v>
      </c>
      <c r="D86" s="155">
        <v>231.9</v>
      </c>
      <c r="E86" s="155">
        <v>239.3</v>
      </c>
      <c r="F86" s="156">
        <v>248.2</v>
      </c>
      <c r="G86" s="156">
        <v>257.8</v>
      </c>
      <c r="H86" s="156">
        <v>267.8</v>
      </c>
      <c r="I86" s="156">
        <v>287.3</v>
      </c>
      <c r="J86" s="813"/>
      <c r="K86" s="813"/>
      <c r="L86" s="813"/>
      <c r="M86" s="813"/>
      <c r="N86" s="592"/>
      <c r="O86" s="657"/>
      <c r="P86" s="48"/>
      <c r="Q86" s="48"/>
    </row>
    <row r="87" spans="1:18" s="20" customFormat="1" ht="25.5" x14ac:dyDescent="0.2">
      <c r="A87" s="907"/>
      <c r="B87" s="759"/>
      <c r="C87" s="13" t="s">
        <v>1127</v>
      </c>
      <c r="D87" s="292"/>
      <c r="E87" s="290"/>
      <c r="F87" s="153"/>
      <c r="G87" s="153"/>
      <c r="H87" s="153"/>
      <c r="I87" s="153"/>
      <c r="J87" s="813"/>
      <c r="K87" s="813"/>
      <c r="L87" s="813"/>
      <c r="M87" s="813"/>
      <c r="N87" s="592"/>
      <c r="O87" s="657"/>
      <c r="P87" s="48"/>
      <c r="Q87" s="48"/>
    </row>
    <row r="88" spans="1:18" s="20" customFormat="1" x14ac:dyDescent="0.2">
      <c r="A88" s="907"/>
      <c r="B88" s="759"/>
      <c r="C88" s="13" t="s">
        <v>942</v>
      </c>
      <c r="D88" s="292">
        <v>272521</v>
      </c>
      <c r="E88" s="290">
        <v>294759</v>
      </c>
      <c r="F88" s="153">
        <v>306549</v>
      </c>
      <c r="G88" s="153">
        <v>318811</v>
      </c>
      <c r="H88" s="153">
        <v>331563</v>
      </c>
      <c r="I88" s="153">
        <v>344828</v>
      </c>
      <c r="J88" s="813"/>
      <c r="K88" s="813"/>
      <c r="L88" s="813"/>
      <c r="M88" s="813"/>
      <c r="N88" s="592"/>
      <c r="O88" s="657"/>
      <c r="P88" s="48"/>
      <c r="Q88" s="48"/>
    </row>
    <row r="89" spans="1:18" s="20" customFormat="1" x14ac:dyDescent="0.2">
      <c r="A89" s="907"/>
      <c r="B89" s="759"/>
      <c r="C89" s="13" t="s">
        <v>943</v>
      </c>
      <c r="D89" s="292">
        <v>1000.6</v>
      </c>
      <c r="E89" s="290">
        <v>1030.8</v>
      </c>
      <c r="F89" s="153">
        <v>1062.3</v>
      </c>
      <c r="G89" s="153">
        <v>1094.0999999999999</v>
      </c>
      <c r="H89" s="153">
        <v>1115.3</v>
      </c>
      <c r="I89" s="153">
        <v>1132</v>
      </c>
      <c r="J89" s="813"/>
      <c r="K89" s="813"/>
      <c r="L89" s="813"/>
      <c r="M89" s="813"/>
      <c r="N89" s="592"/>
      <c r="O89" s="657"/>
      <c r="P89" s="48"/>
      <c r="Q89" s="48"/>
    </row>
    <row r="90" spans="1:18" s="20" customFormat="1" x14ac:dyDescent="0.2">
      <c r="A90" s="907"/>
      <c r="B90" s="759"/>
      <c r="C90" s="13" t="s">
        <v>944</v>
      </c>
      <c r="D90" s="292">
        <v>725.6</v>
      </c>
      <c r="E90" s="290">
        <v>760</v>
      </c>
      <c r="F90" s="153">
        <v>800</v>
      </c>
      <c r="G90" s="153">
        <v>850</v>
      </c>
      <c r="H90" s="153">
        <v>900</v>
      </c>
      <c r="I90" s="153">
        <v>950</v>
      </c>
      <c r="J90" s="813"/>
      <c r="K90" s="813"/>
      <c r="L90" s="813"/>
      <c r="M90" s="813"/>
      <c r="N90" s="592"/>
      <c r="O90" s="657"/>
      <c r="P90" s="48"/>
      <c r="Q90" s="48"/>
    </row>
    <row r="91" spans="1:18" s="20" customFormat="1" x14ac:dyDescent="0.2">
      <c r="A91" s="908"/>
      <c r="B91" s="693"/>
      <c r="C91" s="13" t="s">
        <v>945</v>
      </c>
      <c r="D91" s="292">
        <v>4.5</v>
      </c>
      <c r="E91" s="290">
        <v>4.8</v>
      </c>
      <c r="F91" s="153">
        <v>4.9000000000000004</v>
      </c>
      <c r="G91" s="153">
        <v>5.6</v>
      </c>
      <c r="H91" s="153">
        <v>5.8</v>
      </c>
      <c r="I91" s="157">
        <v>6</v>
      </c>
      <c r="J91" s="814"/>
      <c r="K91" s="814"/>
      <c r="L91" s="814"/>
      <c r="M91" s="814"/>
      <c r="N91" s="593"/>
      <c r="O91" s="658"/>
      <c r="P91" s="48"/>
      <c r="Q91" s="48"/>
    </row>
    <row r="92" spans="1:18" s="22" customFormat="1" ht="13.15" x14ac:dyDescent="0.25">
      <c r="A92" s="363"/>
      <c r="B92" s="459"/>
      <c r="C92" s="217"/>
      <c r="D92" s="217"/>
      <c r="E92" s="146"/>
      <c r="F92" s="147"/>
      <c r="G92" s="147"/>
      <c r="H92" s="147"/>
      <c r="I92" s="147"/>
      <c r="J92" s="460">
        <f>J106</f>
        <v>161</v>
      </c>
      <c r="K92" s="460">
        <f>K106</f>
        <v>0</v>
      </c>
      <c r="L92" s="460">
        <f>L106</f>
        <v>50</v>
      </c>
      <c r="M92" s="460">
        <f>M106</f>
        <v>111</v>
      </c>
      <c r="N92" s="148"/>
      <c r="O92" s="148"/>
      <c r="P92" s="20"/>
      <c r="Q92" s="20"/>
      <c r="R92" s="20"/>
    </row>
    <row r="93" spans="1:18" s="20" customFormat="1" x14ac:dyDescent="0.2">
      <c r="A93" s="877">
        <v>15</v>
      </c>
      <c r="B93" s="683" t="s">
        <v>2954</v>
      </c>
      <c r="C93" s="93" t="s">
        <v>946</v>
      </c>
      <c r="D93" s="284">
        <v>65</v>
      </c>
      <c r="E93" s="284">
        <v>67</v>
      </c>
      <c r="F93" s="284">
        <v>70</v>
      </c>
      <c r="G93" s="284">
        <v>70</v>
      </c>
      <c r="H93" s="284">
        <v>73</v>
      </c>
      <c r="I93" s="284">
        <v>80</v>
      </c>
      <c r="J93" s="718">
        <f>SUM(J95:J103)</f>
        <v>6107.65</v>
      </c>
      <c r="K93" s="718">
        <f>SUM(K95:K103)</f>
        <v>27.15</v>
      </c>
      <c r="L93" s="718">
        <f>SUM(L95:L103)</f>
        <v>1280.5</v>
      </c>
      <c r="M93" s="718">
        <f>SUM(M95:M103)</f>
        <v>4800</v>
      </c>
      <c r="N93" s="711" t="s">
        <v>947</v>
      </c>
      <c r="O93" s="711" t="s">
        <v>948</v>
      </c>
    </row>
    <row r="94" spans="1:18" s="20" customFormat="1" ht="25.5" x14ac:dyDescent="0.2">
      <c r="A94" s="879"/>
      <c r="B94" s="685"/>
      <c r="C94" s="93" t="s">
        <v>949</v>
      </c>
      <c r="D94" s="284">
        <v>65</v>
      </c>
      <c r="E94" s="284">
        <v>67</v>
      </c>
      <c r="F94" s="284">
        <v>69</v>
      </c>
      <c r="G94" s="284">
        <v>71</v>
      </c>
      <c r="H94" s="284">
        <v>73</v>
      </c>
      <c r="I94" s="284">
        <v>75</v>
      </c>
      <c r="J94" s="719"/>
      <c r="K94" s="719"/>
      <c r="L94" s="719"/>
      <c r="M94" s="719"/>
      <c r="N94" s="712"/>
      <c r="O94" s="712"/>
    </row>
    <row r="95" spans="1:18" s="20" customFormat="1" ht="25.5" x14ac:dyDescent="0.2">
      <c r="A95" s="433" t="s">
        <v>2861</v>
      </c>
      <c r="B95" s="150" t="s">
        <v>2343</v>
      </c>
      <c r="C95" s="1" t="s">
        <v>950</v>
      </c>
      <c r="D95" s="76"/>
      <c r="E95" s="76" t="s">
        <v>21</v>
      </c>
      <c r="F95" s="76"/>
      <c r="G95" s="76"/>
      <c r="H95" s="76"/>
      <c r="I95" s="76"/>
      <c r="J95" s="83">
        <v>0.2</v>
      </c>
      <c r="K95" s="83">
        <v>0.2</v>
      </c>
      <c r="L95" s="275"/>
      <c r="M95" s="275"/>
      <c r="N95" s="825" t="s">
        <v>918</v>
      </c>
      <c r="O95" s="419"/>
    </row>
    <row r="96" spans="1:18" s="20" customFormat="1" ht="38.25" x14ac:dyDescent="0.2">
      <c r="A96" s="433" t="s">
        <v>2862</v>
      </c>
      <c r="B96" s="150" t="s">
        <v>2387</v>
      </c>
      <c r="C96" s="1" t="s">
        <v>917</v>
      </c>
      <c r="D96" s="76"/>
      <c r="E96" s="76" t="s">
        <v>21</v>
      </c>
      <c r="F96" s="76"/>
      <c r="G96" s="76"/>
      <c r="H96" s="76"/>
      <c r="I96" s="76"/>
      <c r="J96" s="95">
        <v>0.2</v>
      </c>
      <c r="K96" s="98">
        <v>0.2</v>
      </c>
      <c r="L96" s="98"/>
      <c r="M96" s="98"/>
      <c r="N96" s="755"/>
      <c r="O96" s="419" t="s">
        <v>951</v>
      </c>
    </row>
    <row r="97" spans="1:18" s="20" customFormat="1" ht="25.5" x14ac:dyDescent="0.2">
      <c r="A97" s="433" t="s">
        <v>2863</v>
      </c>
      <c r="B97" s="306" t="s">
        <v>2481</v>
      </c>
      <c r="C97" s="18" t="s">
        <v>952</v>
      </c>
      <c r="D97" s="76"/>
      <c r="E97" s="76" t="s">
        <v>21</v>
      </c>
      <c r="F97" s="76" t="s">
        <v>21</v>
      </c>
      <c r="G97" s="76" t="s">
        <v>21</v>
      </c>
      <c r="H97" s="76" t="s">
        <v>21</v>
      </c>
      <c r="I97" s="76" t="s">
        <v>21</v>
      </c>
      <c r="J97" s="95">
        <v>5000</v>
      </c>
      <c r="K97" s="98"/>
      <c r="L97" s="98">
        <v>1000</v>
      </c>
      <c r="M97" s="98">
        <v>4000</v>
      </c>
      <c r="N97" s="276" t="s">
        <v>953</v>
      </c>
      <c r="O97" s="27" t="s">
        <v>954</v>
      </c>
    </row>
    <row r="98" spans="1:18" s="20" customFormat="1" ht="25.5" x14ac:dyDescent="0.2">
      <c r="A98" s="433" t="s">
        <v>2864</v>
      </c>
      <c r="B98" s="306" t="s">
        <v>2592</v>
      </c>
      <c r="C98" s="18" t="s">
        <v>955</v>
      </c>
      <c r="D98" s="76"/>
      <c r="E98" s="76" t="s">
        <v>21</v>
      </c>
      <c r="F98" s="76" t="s">
        <v>21</v>
      </c>
      <c r="G98" s="76" t="s">
        <v>21</v>
      </c>
      <c r="H98" s="76" t="s">
        <v>21</v>
      </c>
      <c r="I98" s="76" t="s">
        <v>21</v>
      </c>
      <c r="J98" s="95">
        <v>1000</v>
      </c>
      <c r="K98" s="98"/>
      <c r="L98" s="98">
        <v>200</v>
      </c>
      <c r="M98" s="98">
        <v>800</v>
      </c>
      <c r="N98" s="276" t="s">
        <v>918</v>
      </c>
      <c r="O98" s="27" t="s">
        <v>956</v>
      </c>
    </row>
    <row r="99" spans="1:18" s="20" customFormat="1" ht="38.25" x14ac:dyDescent="0.2">
      <c r="A99" s="433" t="s">
        <v>2865</v>
      </c>
      <c r="B99" s="306" t="s">
        <v>2719</v>
      </c>
      <c r="C99" s="18" t="s">
        <v>1130</v>
      </c>
      <c r="D99" s="76"/>
      <c r="E99" s="76" t="s">
        <v>21</v>
      </c>
      <c r="F99" s="76" t="s">
        <v>21</v>
      </c>
      <c r="G99" s="76" t="s">
        <v>21</v>
      </c>
      <c r="H99" s="76" t="s">
        <v>21</v>
      </c>
      <c r="I99" s="76" t="s">
        <v>21</v>
      </c>
      <c r="J99" s="95">
        <v>5</v>
      </c>
      <c r="K99" s="95">
        <v>5</v>
      </c>
      <c r="L99" s="98"/>
      <c r="M99" s="98"/>
      <c r="N99" s="27" t="s">
        <v>957</v>
      </c>
      <c r="O99" s="27" t="s">
        <v>958</v>
      </c>
    </row>
    <row r="100" spans="1:18" s="19" customFormat="1" ht="38.25" x14ac:dyDescent="0.2">
      <c r="A100" s="433" t="s">
        <v>2866</v>
      </c>
      <c r="B100" s="306" t="s">
        <v>2817</v>
      </c>
      <c r="C100" s="18" t="s">
        <v>513</v>
      </c>
      <c r="D100" s="76"/>
      <c r="E100" s="76" t="s">
        <v>21</v>
      </c>
      <c r="F100" s="76"/>
      <c r="G100" s="76"/>
      <c r="H100" s="76"/>
      <c r="I100" s="76"/>
      <c r="J100" s="95">
        <v>0.25</v>
      </c>
      <c r="K100" s="95">
        <v>0.25</v>
      </c>
      <c r="L100" s="98"/>
      <c r="M100" s="98"/>
      <c r="N100" s="27" t="s">
        <v>959</v>
      </c>
      <c r="O100" s="27" t="s">
        <v>960</v>
      </c>
      <c r="P100" s="20"/>
    </row>
    <row r="101" spans="1:18" s="20" customFormat="1" ht="38.25" x14ac:dyDescent="0.2">
      <c r="A101" s="433" t="s">
        <v>2867</v>
      </c>
      <c r="B101" s="306" t="s">
        <v>2090</v>
      </c>
      <c r="C101" s="18" t="s">
        <v>1454</v>
      </c>
      <c r="D101" s="76"/>
      <c r="E101" s="76"/>
      <c r="F101" s="76" t="s">
        <v>214</v>
      </c>
      <c r="G101" s="76"/>
      <c r="H101" s="76"/>
      <c r="I101" s="76"/>
      <c r="J101" s="95">
        <v>1.2</v>
      </c>
      <c r="K101" s="98">
        <v>1</v>
      </c>
      <c r="L101" s="98">
        <v>0.2</v>
      </c>
      <c r="M101" s="98"/>
      <c r="N101" s="27" t="s">
        <v>961</v>
      </c>
      <c r="O101" s="27" t="s">
        <v>60</v>
      </c>
    </row>
    <row r="102" spans="1:18" s="20" customFormat="1" ht="38.25" x14ac:dyDescent="0.2">
      <c r="A102" s="433" t="s">
        <v>2868</v>
      </c>
      <c r="B102" s="306" t="s">
        <v>2131</v>
      </c>
      <c r="C102" s="18" t="s">
        <v>962</v>
      </c>
      <c r="D102" s="76"/>
      <c r="E102" s="76" t="s">
        <v>21</v>
      </c>
      <c r="F102" s="76" t="s">
        <v>21</v>
      </c>
      <c r="G102" s="76"/>
      <c r="H102" s="76"/>
      <c r="I102" s="76"/>
      <c r="J102" s="95">
        <v>100</v>
      </c>
      <c r="K102" s="98">
        <v>20</v>
      </c>
      <c r="L102" s="98">
        <v>80</v>
      </c>
      <c r="M102" s="98"/>
      <c r="N102" s="27" t="s">
        <v>963</v>
      </c>
      <c r="O102" s="27" t="s">
        <v>913</v>
      </c>
    </row>
    <row r="103" spans="1:18" s="19" customFormat="1" ht="63.75" x14ac:dyDescent="0.2">
      <c r="A103" s="433" t="s">
        <v>2869</v>
      </c>
      <c r="B103" s="306" t="s">
        <v>2178</v>
      </c>
      <c r="C103" s="18" t="s">
        <v>1131</v>
      </c>
      <c r="D103" s="76"/>
      <c r="E103" s="76" t="s">
        <v>21</v>
      </c>
      <c r="F103" s="76"/>
      <c r="G103" s="76"/>
      <c r="H103" s="76"/>
      <c r="I103" s="76"/>
      <c r="J103" s="95">
        <v>0.8</v>
      </c>
      <c r="K103" s="98">
        <v>0.5</v>
      </c>
      <c r="L103" s="98">
        <v>0.3</v>
      </c>
      <c r="M103" s="98"/>
      <c r="N103" s="27" t="s">
        <v>964</v>
      </c>
      <c r="O103" s="27" t="s">
        <v>569</v>
      </c>
      <c r="P103" s="20"/>
    </row>
    <row r="104" spans="1:18" s="22" customFormat="1" ht="25.5" x14ac:dyDescent="0.2">
      <c r="A104" s="906">
        <v>16</v>
      </c>
      <c r="B104" s="683" t="s">
        <v>2955</v>
      </c>
      <c r="C104" s="14" t="s">
        <v>1455</v>
      </c>
      <c r="D104" s="284">
        <v>18000</v>
      </c>
      <c r="E104" s="284">
        <v>19500</v>
      </c>
      <c r="F104" s="284">
        <v>20000</v>
      </c>
      <c r="G104" s="284">
        <v>21500</v>
      </c>
      <c r="H104" s="284">
        <v>38000</v>
      </c>
      <c r="I104" s="284">
        <v>72000</v>
      </c>
      <c r="J104" s="805">
        <f>SUM(J107:J110)</f>
        <v>3.15</v>
      </c>
      <c r="K104" s="805">
        <f>SUM(K107:K110)</f>
        <v>1.65</v>
      </c>
      <c r="L104" s="805">
        <f>SUM(L107:L110)</f>
        <v>1.3</v>
      </c>
      <c r="M104" s="805">
        <f>SUM(M107:M110)</f>
        <v>0.2</v>
      </c>
      <c r="N104" s="282" t="s">
        <v>933</v>
      </c>
      <c r="O104" s="282" t="s">
        <v>965</v>
      </c>
      <c r="P104" s="20"/>
      <c r="Q104" s="20"/>
      <c r="R104" s="20"/>
    </row>
    <row r="105" spans="1:18" s="22" customFormat="1" x14ac:dyDescent="0.2">
      <c r="A105" s="908"/>
      <c r="B105" s="685"/>
      <c r="C105" s="287" t="s">
        <v>1295</v>
      </c>
      <c r="D105" s="287">
        <v>10</v>
      </c>
      <c r="E105" s="141">
        <v>15</v>
      </c>
      <c r="F105" s="284">
        <v>20</v>
      </c>
      <c r="G105" s="284">
        <v>25</v>
      </c>
      <c r="H105" s="284">
        <v>30</v>
      </c>
      <c r="I105" s="284">
        <v>35</v>
      </c>
      <c r="J105" s="806"/>
      <c r="K105" s="806"/>
      <c r="L105" s="806"/>
      <c r="M105" s="806"/>
      <c r="N105" s="282"/>
      <c r="O105" s="282"/>
      <c r="P105" s="20"/>
      <c r="Q105" s="20"/>
      <c r="R105" s="20"/>
    </row>
    <row r="106" spans="1:18" s="22" customFormat="1" ht="13.15" x14ac:dyDescent="0.25">
      <c r="A106" s="439"/>
      <c r="B106" s="459"/>
      <c r="C106" s="217"/>
      <c r="D106" s="217"/>
      <c r="E106" s="146"/>
      <c r="F106" s="147"/>
      <c r="G106" s="147"/>
      <c r="H106" s="147"/>
      <c r="I106" s="147"/>
      <c r="J106" s="460">
        <f>SUM(J111:J112)</f>
        <v>161</v>
      </c>
      <c r="K106" s="460">
        <f>SUM(K111:K112)</f>
        <v>0</v>
      </c>
      <c r="L106" s="460">
        <f>SUM(L111:L112)</f>
        <v>50</v>
      </c>
      <c r="M106" s="460">
        <f>SUM(M111:M112)</f>
        <v>111</v>
      </c>
      <c r="N106" s="148"/>
      <c r="O106" s="148"/>
      <c r="P106" s="20"/>
      <c r="Q106" s="20"/>
      <c r="R106" s="20"/>
    </row>
    <row r="107" spans="1:18" s="20" customFormat="1" ht="38.25" x14ac:dyDescent="0.2">
      <c r="A107" s="367" t="s">
        <v>2861</v>
      </c>
      <c r="B107" s="306" t="s">
        <v>2344</v>
      </c>
      <c r="C107" s="18" t="s">
        <v>341</v>
      </c>
      <c r="D107" s="76"/>
      <c r="E107" s="76" t="s">
        <v>21</v>
      </c>
      <c r="F107" s="76"/>
      <c r="G107" s="76"/>
      <c r="H107" s="76"/>
      <c r="I107" s="76"/>
      <c r="J107" s="94">
        <f>SUM(K107:M107)</f>
        <v>0.4</v>
      </c>
      <c r="K107" s="98">
        <v>0.1</v>
      </c>
      <c r="L107" s="98">
        <v>0.3</v>
      </c>
      <c r="M107" s="98"/>
      <c r="N107" s="276" t="s">
        <v>966</v>
      </c>
      <c r="O107" s="27" t="s">
        <v>967</v>
      </c>
    </row>
    <row r="108" spans="1:18" s="20" customFormat="1" ht="38.25" x14ac:dyDescent="0.2">
      <c r="A108" s="367" t="s">
        <v>2862</v>
      </c>
      <c r="B108" s="306" t="s">
        <v>2388</v>
      </c>
      <c r="C108" s="18" t="s">
        <v>968</v>
      </c>
      <c r="D108" s="76"/>
      <c r="E108" s="76" t="s">
        <v>21</v>
      </c>
      <c r="F108" s="76" t="s">
        <v>21</v>
      </c>
      <c r="G108" s="76"/>
      <c r="H108" s="76"/>
      <c r="I108" s="76"/>
      <c r="J108" s="94">
        <f>SUM(K108:M108)</f>
        <v>0.25</v>
      </c>
      <c r="K108" s="98">
        <v>0.05</v>
      </c>
      <c r="L108" s="98">
        <v>0.2</v>
      </c>
      <c r="M108" s="98"/>
      <c r="N108" s="27" t="s">
        <v>969</v>
      </c>
      <c r="O108" s="27" t="s">
        <v>960</v>
      </c>
    </row>
    <row r="109" spans="1:18" s="20" customFormat="1" ht="63.75" x14ac:dyDescent="0.2">
      <c r="A109" s="367" t="s">
        <v>2863</v>
      </c>
      <c r="B109" s="305" t="s">
        <v>2482</v>
      </c>
      <c r="C109" s="18" t="s">
        <v>1456</v>
      </c>
      <c r="D109" s="45"/>
      <c r="E109" s="76" t="s">
        <v>21</v>
      </c>
      <c r="F109" s="76" t="s">
        <v>214</v>
      </c>
      <c r="G109" s="76" t="s">
        <v>214</v>
      </c>
      <c r="H109" s="76" t="s">
        <v>214</v>
      </c>
      <c r="I109" s="76" t="s">
        <v>214</v>
      </c>
      <c r="J109" s="94">
        <v>1</v>
      </c>
      <c r="K109" s="158"/>
      <c r="L109" s="97">
        <v>0.8</v>
      </c>
      <c r="M109" s="98">
        <v>0.2</v>
      </c>
      <c r="N109" s="27" t="s">
        <v>970</v>
      </c>
      <c r="O109" s="27" t="s">
        <v>971</v>
      </c>
    </row>
    <row r="110" spans="1:18" s="20" customFormat="1" ht="63.75" x14ac:dyDescent="0.2">
      <c r="A110" s="367" t="s">
        <v>2864</v>
      </c>
      <c r="B110" s="305" t="s">
        <v>2593</v>
      </c>
      <c r="C110" s="18" t="s">
        <v>1029</v>
      </c>
      <c r="D110" s="45"/>
      <c r="E110" s="159" t="s">
        <v>21</v>
      </c>
      <c r="F110" s="159" t="s">
        <v>21</v>
      </c>
      <c r="G110" s="159" t="s">
        <v>21</v>
      </c>
      <c r="H110" s="159" t="s">
        <v>21</v>
      </c>
      <c r="I110" s="159" t="s">
        <v>21</v>
      </c>
      <c r="J110" s="94">
        <v>1.5</v>
      </c>
      <c r="K110" s="97">
        <v>1.5</v>
      </c>
      <c r="L110" s="97"/>
      <c r="M110" s="98"/>
      <c r="N110" s="570" t="s">
        <v>3304</v>
      </c>
      <c r="O110" s="27"/>
    </row>
    <row r="111" spans="1:18" s="20" customFormat="1" ht="38.25" x14ac:dyDescent="0.2">
      <c r="A111" s="367" t="s">
        <v>2865</v>
      </c>
      <c r="B111" s="305" t="s">
        <v>2720</v>
      </c>
      <c r="C111" s="18" t="s">
        <v>1132</v>
      </c>
      <c r="D111" s="45"/>
      <c r="E111" s="125"/>
      <c r="F111" s="125" t="s">
        <v>21</v>
      </c>
      <c r="G111" s="125" t="s">
        <v>21</v>
      </c>
      <c r="H111" s="125" t="s">
        <v>21</v>
      </c>
      <c r="I111" s="125" t="s">
        <v>21</v>
      </c>
      <c r="J111" s="222">
        <v>160</v>
      </c>
      <c r="K111" s="95"/>
      <c r="L111" s="222">
        <v>50</v>
      </c>
      <c r="M111" s="222">
        <v>110</v>
      </c>
      <c r="N111" s="570" t="s">
        <v>1047</v>
      </c>
      <c r="O111" s="27"/>
    </row>
    <row r="112" spans="1:18" s="20" customFormat="1" ht="51" x14ac:dyDescent="0.2">
      <c r="A112" s="367" t="s">
        <v>2866</v>
      </c>
      <c r="B112" s="305" t="s">
        <v>2818</v>
      </c>
      <c r="C112" s="18" t="s">
        <v>1133</v>
      </c>
      <c r="D112" s="45"/>
      <c r="E112" s="125"/>
      <c r="F112" s="125" t="s">
        <v>21</v>
      </c>
      <c r="G112" s="125" t="s">
        <v>21</v>
      </c>
      <c r="H112" s="125" t="s">
        <v>21</v>
      </c>
      <c r="I112" s="125" t="s">
        <v>21</v>
      </c>
      <c r="J112" s="222">
        <v>1</v>
      </c>
      <c r="K112" s="95"/>
      <c r="L112" s="222"/>
      <c r="M112" s="222">
        <v>1</v>
      </c>
      <c r="N112" s="570" t="s">
        <v>1047</v>
      </c>
      <c r="O112" s="27"/>
    </row>
    <row r="113" spans="1:18" s="59" customFormat="1" x14ac:dyDescent="0.2">
      <c r="A113" s="380"/>
      <c r="B113" s="621" t="s">
        <v>1293</v>
      </c>
      <c r="C113" s="622"/>
      <c r="D113" s="622"/>
      <c r="E113" s="622"/>
      <c r="F113" s="622"/>
      <c r="G113" s="622"/>
      <c r="H113" s="622"/>
      <c r="I113" s="623"/>
      <c r="J113" s="455">
        <f>J54</f>
        <v>6151.15</v>
      </c>
      <c r="K113" s="455">
        <f>K54</f>
        <v>69.150000000000006</v>
      </c>
      <c r="L113" s="455">
        <f>L54</f>
        <v>1281.8</v>
      </c>
      <c r="M113" s="455">
        <f>M54</f>
        <v>4800.2</v>
      </c>
      <c r="N113" s="456"/>
      <c r="O113" s="456"/>
      <c r="P113" s="63"/>
      <c r="Q113" s="58"/>
      <c r="R113" s="58"/>
    </row>
    <row r="114" spans="1:18" s="59" customFormat="1" x14ac:dyDescent="0.2">
      <c r="A114" s="380"/>
      <c r="B114" s="621" t="s">
        <v>1294</v>
      </c>
      <c r="C114" s="622"/>
      <c r="D114" s="622"/>
      <c r="E114" s="622"/>
      <c r="F114" s="622"/>
      <c r="G114" s="622"/>
      <c r="H114" s="622"/>
      <c r="I114" s="623"/>
      <c r="J114" s="454">
        <f>SUM(K114:M114)</f>
        <v>100</v>
      </c>
      <c r="K114" s="455">
        <f>K113/$J113*100</f>
        <v>1.1241800313762469</v>
      </c>
      <c r="L114" s="455">
        <f>L113/$J113*100</f>
        <v>20.838379815156514</v>
      </c>
      <c r="M114" s="455">
        <f>M113/$J113*100</f>
        <v>78.037440153467244</v>
      </c>
      <c r="N114" s="456"/>
      <c r="O114" s="457"/>
      <c r="P114" s="63"/>
      <c r="Q114" s="58"/>
      <c r="R114" s="58"/>
    </row>
    <row r="115" spans="1:18" s="59" customFormat="1" x14ac:dyDescent="0.2">
      <c r="A115" s="380"/>
      <c r="B115" s="621" t="s">
        <v>2830</v>
      </c>
      <c r="C115" s="622"/>
      <c r="D115" s="622"/>
      <c r="E115" s="622"/>
      <c r="F115" s="622"/>
      <c r="G115" s="622"/>
      <c r="H115" s="622"/>
      <c r="I115" s="623"/>
      <c r="J115" s="461">
        <f>J58</f>
        <v>161</v>
      </c>
      <c r="K115" s="461">
        <f>K58</f>
        <v>0</v>
      </c>
      <c r="L115" s="461">
        <f>L58</f>
        <v>50</v>
      </c>
      <c r="M115" s="461">
        <f>M58</f>
        <v>111</v>
      </c>
      <c r="N115" s="456"/>
      <c r="O115" s="457"/>
      <c r="P115" s="63"/>
      <c r="Q115" s="58"/>
      <c r="R115" s="58"/>
    </row>
    <row r="116" spans="1:18" s="59" customFormat="1" x14ac:dyDescent="0.2">
      <c r="A116" s="380"/>
      <c r="B116" s="621" t="s">
        <v>1294</v>
      </c>
      <c r="C116" s="622"/>
      <c r="D116" s="622"/>
      <c r="E116" s="622"/>
      <c r="F116" s="622"/>
      <c r="G116" s="622"/>
      <c r="H116" s="622"/>
      <c r="I116" s="623"/>
      <c r="J116" s="454">
        <f>SUM(K116:M116)</f>
        <v>100</v>
      </c>
      <c r="K116" s="455">
        <f>K115/$J115*100</f>
        <v>0</v>
      </c>
      <c r="L116" s="455">
        <f>L115/$J115*100</f>
        <v>31.05590062111801</v>
      </c>
      <c r="M116" s="455">
        <f>M115/$J115*100</f>
        <v>68.944099378881987</v>
      </c>
      <c r="N116" s="456"/>
      <c r="O116" s="457"/>
      <c r="P116" s="63"/>
      <c r="Q116" s="58"/>
      <c r="R116" s="58"/>
    </row>
    <row r="117" spans="1:18" s="19" customFormat="1" x14ac:dyDescent="0.2">
      <c r="A117" s="48"/>
      <c r="B117" s="727" t="s">
        <v>2837</v>
      </c>
      <c r="C117" s="728"/>
      <c r="D117" s="728"/>
      <c r="E117" s="728"/>
      <c r="F117" s="728"/>
      <c r="G117" s="728"/>
      <c r="H117" s="728"/>
      <c r="I117" s="728"/>
      <c r="J117" s="728"/>
      <c r="K117" s="728"/>
      <c r="L117" s="728"/>
      <c r="M117" s="728"/>
      <c r="N117" s="728"/>
      <c r="O117" s="729"/>
      <c r="P117" s="20"/>
    </row>
    <row r="118" spans="1:18" s="20" customFormat="1" ht="38.25" x14ac:dyDescent="0.2">
      <c r="A118" s="889">
        <v>17</v>
      </c>
      <c r="B118" s="739" t="s">
        <v>2956</v>
      </c>
      <c r="C118" s="21" t="s">
        <v>2889</v>
      </c>
      <c r="D118" s="293">
        <v>80</v>
      </c>
      <c r="E118" s="280">
        <v>80</v>
      </c>
      <c r="F118" s="280">
        <v>81</v>
      </c>
      <c r="G118" s="280">
        <v>83</v>
      </c>
      <c r="H118" s="280">
        <v>85</v>
      </c>
      <c r="I118" s="280">
        <v>87</v>
      </c>
      <c r="J118" s="646">
        <f>J122</f>
        <v>259.95</v>
      </c>
      <c r="K118" s="646">
        <f>K122</f>
        <v>24.099999999999994</v>
      </c>
      <c r="L118" s="646">
        <f>L122</f>
        <v>14.35</v>
      </c>
      <c r="M118" s="646">
        <f>M122</f>
        <v>221.5</v>
      </c>
      <c r="N118" s="640" t="s">
        <v>3305</v>
      </c>
      <c r="O118" s="640"/>
      <c r="R118" s="19"/>
    </row>
    <row r="119" spans="1:18" s="20" customFormat="1" ht="25.5" x14ac:dyDescent="0.2">
      <c r="A119" s="888"/>
      <c r="B119" s="740"/>
      <c r="C119" s="21" t="s">
        <v>620</v>
      </c>
      <c r="D119" s="280">
        <v>64</v>
      </c>
      <c r="E119" s="280">
        <v>66</v>
      </c>
      <c r="F119" s="280">
        <v>68</v>
      </c>
      <c r="G119" s="280">
        <v>70</v>
      </c>
      <c r="H119" s="280">
        <v>72</v>
      </c>
      <c r="I119" s="280">
        <v>74</v>
      </c>
      <c r="J119" s="742"/>
      <c r="K119" s="742"/>
      <c r="L119" s="742"/>
      <c r="M119" s="742"/>
      <c r="N119" s="641"/>
      <c r="O119" s="641"/>
      <c r="R119" s="19"/>
    </row>
    <row r="120" spans="1:18" s="20" customFormat="1" ht="38.25" x14ac:dyDescent="0.2">
      <c r="A120" s="888"/>
      <c r="B120" s="740"/>
      <c r="C120" s="21" t="s">
        <v>2890</v>
      </c>
      <c r="D120" s="280">
        <v>58</v>
      </c>
      <c r="E120" s="280">
        <v>55</v>
      </c>
      <c r="F120" s="280">
        <v>53</v>
      </c>
      <c r="G120" s="280">
        <v>51</v>
      </c>
      <c r="H120" s="280">
        <v>48</v>
      </c>
      <c r="I120" s="280">
        <v>45</v>
      </c>
      <c r="J120" s="742"/>
      <c r="K120" s="742"/>
      <c r="L120" s="742"/>
      <c r="M120" s="742"/>
      <c r="N120" s="641"/>
      <c r="O120" s="641"/>
      <c r="R120" s="19"/>
    </row>
    <row r="121" spans="1:18" s="20" customFormat="1" x14ac:dyDescent="0.2">
      <c r="A121" s="890"/>
      <c r="B121" s="741"/>
      <c r="C121" s="21" t="s">
        <v>519</v>
      </c>
      <c r="D121" s="280">
        <v>40</v>
      </c>
      <c r="E121" s="280">
        <v>38</v>
      </c>
      <c r="F121" s="280">
        <v>36</v>
      </c>
      <c r="G121" s="280">
        <v>34</v>
      </c>
      <c r="H121" s="280">
        <v>32</v>
      </c>
      <c r="I121" s="280">
        <v>30</v>
      </c>
      <c r="J121" s="647"/>
      <c r="K121" s="647"/>
      <c r="L121" s="647"/>
      <c r="M121" s="647"/>
      <c r="N121" s="642"/>
      <c r="O121" s="642"/>
      <c r="R121" s="19"/>
    </row>
    <row r="122" spans="1:18" s="22" customFormat="1" ht="63.75" x14ac:dyDescent="0.2">
      <c r="A122" s="440">
        <v>18</v>
      </c>
      <c r="B122" s="355" t="s">
        <v>2957</v>
      </c>
      <c r="C122" s="88" t="s">
        <v>2891</v>
      </c>
      <c r="D122" s="290">
        <v>50</v>
      </c>
      <c r="E122" s="290">
        <v>55</v>
      </c>
      <c r="F122" s="290">
        <v>60</v>
      </c>
      <c r="G122" s="290">
        <v>65</v>
      </c>
      <c r="H122" s="290">
        <v>70</v>
      </c>
      <c r="I122" s="290">
        <v>75</v>
      </c>
      <c r="J122" s="462">
        <f>J123+J128+J134</f>
        <v>259.95</v>
      </c>
      <c r="K122" s="462">
        <f>K123+K128+K134</f>
        <v>24.099999999999994</v>
      </c>
      <c r="L122" s="462">
        <f>L123+L128+L134</f>
        <v>14.35</v>
      </c>
      <c r="M122" s="462">
        <f>M123+M128+M134</f>
        <v>221.5</v>
      </c>
      <c r="N122" s="290" t="s">
        <v>520</v>
      </c>
      <c r="O122" s="290"/>
      <c r="P122" s="20"/>
      <c r="Q122" s="20"/>
      <c r="R122" s="19"/>
    </row>
    <row r="123" spans="1:18" s="23" customFormat="1" ht="51" x14ac:dyDescent="0.2">
      <c r="A123" s="368">
        <v>19</v>
      </c>
      <c r="B123" s="302" t="s">
        <v>2958</v>
      </c>
      <c r="C123" s="14" t="s">
        <v>2892</v>
      </c>
      <c r="D123" s="282">
        <v>14</v>
      </c>
      <c r="E123" s="282">
        <v>11</v>
      </c>
      <c r="F123" s="282">
        <v>5</v>
      </c>
      <c r="G123" s="282">
        <v>4</v>
      </c>
      <c r="H123" s="282">
        <v>3</v>
      </c>
      <c r="I123" s="282">
        <v>3</v>
      </c>
      <c r="J123" s="463">
        <f>SUM(J124:J127)</f>
        <v>1.8</v>
      </c>
      <c r="K123" s="463">
        <f>SUM(K124:K127)</f>
        <v>1.4</v>
      </c>
      <c r="L123" s="463">
        <f>SUM(L124:L127)</f>
        <v>0.4</v>
      </c>
      <c r="M123" s="463">
        <f>SUM(M124:M127)</f>
        <v>0</v>
      </c>
      <c r="N123" s="282" t="s">
        <v>521</v>
      </c>
      <c r="O123" s="282"/>
      <c r="P123" s="20"/>
      <c r="Q123" s="19"/>
      <c r="R123" s="19"/>
    </row>
    <row r="124" spans="1:18" s="19" customFormat="1" ht="38.25" x14ac:dyDescent="0.2">
      <c r="A124" s="440" t="s">
        <v>2861</v>
      </c>
      <c r="B124" s="307" t="s">
        <v>2390</v>
      </c>
      <c r="C124" s="1" t="s">
        <v>522</v>
      </c>
      <c r="D124" s="2"/>
      <c r="E124" s="8" t="s">
        <v>21</v>
      </c>
      <c r="F124" s="8"/>
      <c r="G124" s="8"/>
      <c r="H124" s="8"/>
      <c r="I124" s="286"/>
      <c r="J124" s="80">
        <v>0.3</v>
      </c>
      <c r="K124" s="80">
        <v>0.3</v>
      </c>
      <c r="L124" s="80"/>
      <c r="M124" s="80"/>
      <c r="N124" s="8" t="s">
        <v>523</v>
      </c>
      <c r="O124" s="708" t="s">
        <v>524</v>
      </c>
      <c r="P124" s="20"/>
    </row>
    <row r="125" spans="1:18" s="19" customFormat="1" ht="38.25" x14ac:dyDescent="0.2">
      <c r="A125" s="368" t="s">
        <v>2862</v>
      </c>
      <c r="B125" s="307" t="s">
        <v>2389</v>
      </c>
      <c r="C125" s="1" t="s">
        <v>525</v>
      </c>
      <c r="D125" s="2"/>
      <c r="E125" s="8" t="s">
        <v>21</v>
      </c>
      <c r="F125" s="8"/>
      <c r="G125" s="8"/>
      <c r="H125" s="8"/>
      <c r="I125" s="286"/>
      <c r="J125" s="80">
        <v>0.3</v>
      </c>
      <c r="K125" s="80"/>
      <c r="L125" s="80">
        <v>0.3</v>
      </c>
      <c r="M125" s="80"/>
      <c r="N125" s="8" t="s">
        <v>526</v>
      </c>
      <c r="O125" s="709"/>
      <c r="P125" s="20"/>
    </row>
    <row r="126" spans="1:18" s="58" customFormat="1" ht="38.25" x14ac:dyDescent="0.2">
      <c r="A126" s="440" t="s">
        <v>2863</v>
      </c>
      <c r="B126" s="307" t="s">
        <v>2483</v>
      </c>
      <c r="C126" s="7" t="s">
        <v>917</v>
      </c>
      <c r="D126" s="2"/>
      <c r="E126" s="8" t="s">
        <v>21</v>
      </c>
      <c r="F126" s="3"/>
      <c r="G126" s="3"/>
      <c r="H126" s="3"/>
      <c r="I126" s="4"/>
      <c r="J126" s="83">
        <v>0.1</v>
      </c>
      <c r="K126" s="83">
        <v>0.1</v>
      </c>
      <c r="L126" s="80"/>
      <c r="M126" s="80"/>
      <c r="N126" s="8" t="s">
        <v>1134</v>
      </c>
      <c r="O126" s="709"/>
      <c r="P126" s="63"/>
    </row>
    <row r="127" spans="1:18" s="19" customFormat="1" ht="51" x14ac:dyDescent="0.2">
      <c r="A127" s="368" t="s">
        <v>2864</v>
      </c>
      <c r="B127" s="308" t="s">
        <v>2594</v>
      </c>
      <c r="C127" s="1" t="s">
        <v>1457</v>
      </c>
      <c r="D127" s="6"/>
      <c r="E127" s="8" t="s">
        <v>21</v>
      </c>
      <c r="F127" s="8" t="s">
        <v>21</v>
      </c>
      <c r="G127" s="8" t="s">
        <v>21</v>
      </c>
      <c r="H127" s="8" t="s">
        <v>21</v>
      </c>
      <c r="I127" s="286" t="s">
        <v>21</v>
      </c>
      <c r="J127" s="80">
        <v>1.1000000000000001</v>
      </c>
      <c r="K127" s="80">
        <v>1</v>
      </c>
      <c r="L127" s="80">
        <v>0.1</v>
      </c>
      <c r="M127" s="80"/>
      <c r="N127" s="8" t="s">
        <v>527</v>
      </c>
      <c r="O127" s="710"/>
      <c r="P127" s="20"/>
    </row>
    <row r="128" spans="1:18" s="23" customFormat="1" ht="51" x14ac:dyDescent="0.2">
      <c r="A128" s="440">
        <v>20</v>
      </c>
      <c r="B128" s="302" t="s">
        <v>2959</v>
      </c>
      <c r="C128" s="14" t="s">
        <v>2893</v>
      </c>
      <c r="D128" s="282">
        <v>4</v>
      </c>
      <c r="E128" s="282">
        <v>8</v>
      </c>
      <c r="F128" s="282">
        <v>3</v>
      </c>
      <c r="G128" s="282"/>
      <c r="H128" s="282"/>
      <c r="I128" s="282"/>
      <c r="J128" s="463">
        <f>SUM(J129:J133)</f>
        <v>29.05</v>
      </c>
      <c r="K128" s="463">
        <f>SUM(K129:K133)</f>
        <v>15.099999999999998</v>
      </c>
      <c r="L128" s="463">
        <f>SUM(L129:L133)</f>
        <v>13.95</v>
      </c>
      <c r="M128" s="463">
        <f>SUM(M129:M133)</f>
        <v>0</v>
      </c>
      <c r="N128" s="282" t="s">
        <v>528</v>
      </c>
      <c r="O128" s="282" t="s">
        <v>529</v>
      </c>
      <c r="P128" s="20"/>
      <c r="Q128" s="19"/>
      <c r="R128" s="19"/>
    </row>
    <row r="129" spans="1:17" s="19" customFormat="1" ht="51" x14ac:dyDescent="0.2">
      <c r="A129" s="368" t="s">
        <v>2861</v>
      </c>
      <c r="B129" s="307" t="s">
        <v>2345</v>
      </c>
      <c r="C129" s="1" t="s">
        <v>530</v>
      </c>
      <c r="D129" s="2"/>
      <c r="E129" s="8" t="s">
        <v>21</v>
      </c>
      <c r="F129" s="286"/>
      <c r="G129" s="286"/>
      <c r="H129" s="286"/>
      <c r="I129" s="286"/>
      <c r="J129" s="81">
        <v>0.1</v>
      </c>
      <c r="K129" s="81">
        <v>0.1</v>
      </c>
      <c r="L129" s="81"/>
      <c r="M129" s="81"/>
      <c r="N129" s="8" t="s">
        <v>528</v>
      </c>
      <c r="O129" s="8"/>
      <c r="P129" s="48"/>
      <c r="Q129" s="25"/>
    </row>
    <row r="130" spans="1:17" s="19" customFormat="1" ht="51" x14ac:dyDescent="0.2">
      <c r="A130" s="440" t="s">
        <v>2862</v>
      </c>
      <c r="B130" s="307" t="s">
        <v>2391</v>
      </c>
      <c r="C130" s="1" t="s">
        <v>531</v>
      </c>
      <c r="D130" s="2"/>
      <c r="E130" s="8" t="s">
        <v>532</v>
      </c>
      <c r="F130" s="8"/>
      <c r="G130" s="286"/>
      <c r="H130" s="286"/>
      <c r="I130" s="286"/>
      <c r="J130" s="81">
        <v>22.1</v>
      </c>
      <c r="K130" s="81">
        <v>14.7</v>
      </c>
      <c r="L130" s="81">
        <v>7.4</v>
      </c>
      <c r="M130" s="81"/>
      <c r="N130" s="8" t="s">
        <v>533</v>
      </c>
      <c r="O130" s="8" t="s">
        <v>529</v>
      </c>
      <c r="P130" s="48"/>
      <c r="Q130" s="25"/>
    </row>
    <row r="131" spans="1:17" s="19" customFormat="1" ht="38.25" x14ac:dyDescent="0.2">
      <c r="A131" s="368" t="s">
        <v>2863</v>
      </c>
      <c r="B131" s="307" t="s">
        <v>2484</v>
      </c>
      <c r="C131" s="1" t="s">
        <v>1458</v>
      </c>
      <c r="D131" s="2"/>
      <c r="E131" s="286" t="s">
        <v>21</v>
      </c>
      <c r="F131" s="8" t="s">
        <v>534</v>
      </c>
      <c r="G131" s="8"/>
      <c r="H131" s="286"/>
      <c r="I131" s="286"/>
      <c r="J131" s="81">
        <v>5.4</v>
      </c>
      <c r="K131" s="81">
        <v>0.1</v>
      </c>
      <c r="L131" s="81">
        <v>5.3</v>
      </c>
      <c r="M131" s="81"/>
      <c r="N131" s="8" t="s">
        <v>533</v>
      </c>
      <c r="O131" s="8" t="s">
        <v>529</v>
      </c>
      <c r="P131" s="48"/>
      <c r="Q131" s="25"/>
    </row>
    <row r="132" spans="1:17" s="58" customFormat="1" ht="25.5" x14ac:dyDescent="0.2">
      <c r="A132" s="440" t="s">
        <v>2864</v>
      </c>
      <c r="B132" s="309" t="s">
        <v>2595</v>
      </c>
      <c r="C132" s="7" t="s">
        <v>1136</v>
      </c>
      <c r="D132" s="2"/>
      <c r="E132" s="286"/>
      <c r="F132" s="3" t="s">
        <v>214</v>
      </c>
      <c r="G132" s="3" t="s">
        <v>214</v>
      </c>
      <c r="H132" s="4"/>
      <c r="I132" s="4"/>
      <c r="J132" s="81">
        <v>0.25</v>
      </c>
      <c r="K132" s="81"/>
      <c r="L132" s="81">
        <v>0.25</v>
      </c>
      <c r="M132" s="81"/>
      <c r="N132" s="6" t="s">
        <v>1135</v>
      </c>
      <c r="O132" s="8" t="s">
        <v>529</v>
      </c>
      <c r="P132" s="63"/>
    </row>
    <row r="133" spans="1:17" ht="25.5" x14ac:dyDescent="0.2">
      <c r="A133" s="368" t="s">
        <v>2865</v>
      </c>
      <c r="B133" s="307" t="s">
        <v>2721</v>
      </c>
      <c r="C133" s="1" t="s">
        <v>535</v>
      </c>
      <c r="D133" s="2"/>
      <c r="E133" s="8"/>
      <c r="F133" s="8" t="s">
        <v>21</v>
      </c>
      <c r="G133" s="8" t="s">
        <v>21</v>
      </c>
      <c r="H133" s="8" t="s">
        <v>21</v>
      </c>
      <c r="I133" s="8" t="s">
        <v>21</v>
      </c>
      <c r="J133" s="81">
        <v>1.2</v>
      </c>
      <c r="K133" s="81">
        <v>0.2</v>
      </c>
      <c r="L133" s="81">
        <v>1</v>
      </c>
      <c r="M133" s="81"/>
      <c r="N133" s="8" t="s">
        <v>536</v>
      </c>
      <c r="O133" s="8" t="s">
        <v>537</v>
      </c>
      <c r="P133" s="122"/>
      <c r="Q133" s="26"/>
    </row>
    <row r="134" spans="1:17" s="25" customFormat="1" ht="25.5" x14ac:dyDescent="0.25">
      <c r="A134" s="909">
        <v>21</v>
      </c>
      <c r="B134" s="603" t="s">
        <v>2960</v>
      </c>
      <c r="C134" s="14" t="s">
        <v>2894</v>
      </c>
      <c r="D134" s="282">
        <v>0</v>
      </c>
      <c r="E134" s="282">
        <v>300</v>
      </c>
      <c r="F134" s="282">
        <v>350</v>
      </c>
      <c r="G134" s="282">
        <v>400</v>
      </c>
      <c r="H134" s="282">
        <v>400</v>
      </c>
      <c r="I134" s="282">
        <v>400</v>
      </c>
      <c r="J134" s="600">
        <f>SUM(J137:J142)</f>
        <v>229.1</v>
      </c>
      <c r="K134" s="600">
        <f>SUM(K137:K142)</f>
        <v>7.6</v>
      </c>
      <c r="L134" s="600">
        <f>SUM(L137:L142)</f>
        <v>0</v>
      </c>
      <c r="M134" s="600">
        <f>SUM(M137:M142)</f>
        <v>221.5</v>
      </c>
      <c r="N134" s="711" t="s">
        <v>538</v>
      </c>
      <c r="O134" s="711" t="s">
        <v>60</v>
      </c>
      <c r="P134" s="48"/>
    </row>
    <row r="135" spans="1:17" s="25" customFormat="1" ht="25.5" x14ac:dyDescent="0.25">
      <c r="A135" s="910"/>
      <c r="B135" s="614"/>
      <c r="C135" s="14" t="s">
        <v>1459</v>
      </c>
      <c r="D135" s="282">
        <v>9.7650000000000006</v>
      </c>
      <c r="E135" s="282">
        <v>9.65</v>
      </c>
      <c r="F135" s="282">
        <v>9.6999999999999993</v>
      </c>
      <c r="G135" s="282">
        <v>9.52</v>
      </c>
      <c r="H135" s="282">
        <v>9.6</v>
      </c>
      <c r="I135" s="282">
        <v>9.6999999999999993</v>
      </c>
      <c r="J135" s="601"/>
      <c r="K135" s="601"/>
      <c r="L135" s="601"/>
      <c r="M135" s="601"/>
      <c r="N135" s="712"/>
      <c r="O135" s="712"/>
      <c r="P135" s="48"/>
    </row>
    <row r="136" spans="1:17" s="25" customFormat="1" ht="51" x14ac:dyDescent="0.25">
      <c r="A136" s="911"/>
      <c r="B136" s="604"/>
      <c r="C136" s="14" t="s">
        <v>1460</v>
      </c>
      <c r="D136" s="282">
        <v>0</v>
      </c>
      <c r="E136" s="282">
        <v>15</v>
      </c>
      <c r="F136" s="282">
        <v>30.6</v>
      </c>
      <c r="G136" s="282">
        <v>46</v>
      </c>
      <c r="H136" s="282">
        <v>61</v>
      </c>
      <c r="I136" s="282">
        <v>76</v>
      </c>
      <c r="J136" s="602"/>
      <c r="K136" s="602"/>
      <c r="L136" s="602"/>
      <c r="M136" s="602"/>
      <c r="N136" s="760"/>
      <c r="O136" s="760"/>
      <c r="P136" s="48"/>
    </row>
    <row r="137" spans="1:17" s="25" customFormat="1" ht="25.5" x14ac:dyDescent="0.25">
      <c r="A137" s="440" t="s">
        <v>2861</v>
      </c>
      <c r="B137" s="301" t="s">
        <v>2392</v>
      </c>
      <c r="C137" s="16" t="s">
        <v>539</v>
      </c>
      <c r="D137" s="286">
        <v>1905</v>
      </c>
      <c r="E137" s="286" t="s">
        <v>214</v>
      </c>
      <c r="F137" s="286" t="s">
        <v>214</v>
      </c>
      <c r="G137" s="286" t="s">
        <v>214</v>
      </c>
      <c r="H137" s="286" t="s">
        <v>214</v>
      </c>
      <c r="I137" s="286" t="s">
        <v>214</v>
      </c>
      <c r="J137" s="428">
        <v>7.5</v>
      </c>
      <c r="K137" s="428">
        <v>7.5</v>
      </c>
      <c r="L137" s="428"/>
      <c r="M137" s="428"/>
      <c r="N137" s="286" t="s">
        <v>540</v>
      </c>
      <c r="O137" s="286" t="s">
        <v>541</v>
      </c>
      <c r="P137" s="48"/>
    </row>
    <row r="138" spans="1:17" s="25" customFormat="1" ht="38.25" x14ac:dyDescent="0.25">
      <c r="A138" s="912" t="s">
        <v>2862</v>
      </c>
      <c r="B138" s="826" t="s">
        <v>2393</v>
      </c>
      <c r="C138" s="16" t="s">
        <v>1461</v>
      </c>
      <c r="D138" s="286">
        <v>1020</v>
      </c>
      <c r="E138" s="286" t="s">
        <v>214</v>
      </c>
      <c r="F138" s="286" t="s">
        <v>214</v>
      </c>
      <c r="G138" s="286" t="s">
        <v>214</v>
      </c>
      <c r="H138" s="286" t="s">
        <v>214</v>
      </c>
      <c r="I138" s="286" t="s">
        <v>214</v>
      </c>
      <c r="J138" s="807">
        <v>121.5</v>
      </c>
      <c r="K138" s="807"/>
      <c r="L138" s="807"/>
      <c r="M138" s="807">
        <v>121.5</v>
      </c>
      <c r="N138" s="708" t="s">
        <v>542</v>
      </c>
      <c r="O138" s="708"/>
      <c r="P138" s="48"/>
    </row>
    <row r="139" spans="1:17" s="25" customFormat="1" ht="25.5" x14ac:dyDescent="0.25">
      <c r="A139" s="913"/>
      <c r="B139" s="827"/>
      <c r="C139" s="16" t="s">
        <v>1462</v>
      </c>
      <c r="D139" s="286" t="s">
        <v>543</v>
      </c>
      <c r="E139" s="286" t="s">
        <v>214</v>
      </c>
      <c r="F139" s="286" t="s">
        <v>214</v>
      </c>
      <c r="G139" s="286" t="s">
        <v>214</v>
      </c>
      <c r="H139" s="286" t="s">
        <v>214</v>
      </c>
      <c r="I139" s="286" t="s">
        <v>214</v>
      </c>
      <c r="J139" s="808"/>
      <c r="K139" s="808"/>
      <c r="L139" s="808"/>
      <c r="M139" s="808"/>
      <c r="N139" s="709"/>
      <c r="O139" s="709"/>
      <c r="P139" s="48"/>
    </row>
    <row r="140" spans="1:17" s="25" customFormat="1" ht="51" x14ac:dyDescent="0.25">
      <c r="A140" s="914"/>
      <c r="B140" s="828"/>
      <c r="C140" s="16" t="s">
        <v>1463</v>
      </c>
      <c r="D140" s="286">
        <v>680</v>
      </c>
      <c r="E140" s="286" t="s">
        <v>214</v>
      </c>
      <c r="F140" s="286" t="s">
        <v>214</v>
      </c>
      <c r="G140" s="286" t="s">
        <v>214</v>
      </c>
      <c r="H140" s="286" t="s">
        <v>214</v>
      </c>
      <c r="I140" s="286" t="s">
        <v>214</v>
      </c>
      <c r="J140" s="809"/>
      <c r="K140" s="809"/>
      <c r="L140" s="809"/>
      <c r="M140" s="809"/>
      <c r="N140" s="710"/>
      <c r="O140" s="710"/>
      <c r="P140" s="48"/>
    </row>
    <row r="141" spans="1:17" s="25" customFormat="1" ht="38.25" x14ac:dyDescent="0.25">
      <c r="A141" s="440" t="s">
        <v>2863</v>
      </c>
      <c r="B141" s="301" t="s">
        <v>2485</v>
      </c>
      <c r="C141" s="16" t="s">
        <v>544</v>
      </c>
      <c r="D141" s="286">
        <v>0</v>
      </c>
      <c r="E141" s="286" t="s">
        <v>21</v>
      </c>
      <c r="F141" s="286" t="s">
        <v>21</v>
      </c>
      <c r="G141" s="286" t="s">
        <v>21</v>
      </c>
      <c r="H141" s="286" t="s">
        <v>21</v>
      </c>
      <c r="I141" s="286" t="s">
        <v>21</v>
      </c>
      <c r="J141" s="428">
        <v>100</v>
      </c>
      <c r="K141" s="428"/>
      <c r="L141" s="428"/>
      <c r="M141" s="428">
        <v>100</v>
      </c>
      <c r="N141" s="286" t="s">
        <v>545</v>
      </c>
      <c r="O141" s="286"/>
      <c r="P141" s="48"/>
    </row>
    <row r="142" spans="1:17" s="58" customFormat="1" ht="63.75" x14ac:dyDescent="0.2">
      <c r="A142" s="369" t="s">
        <v>2864</v>
      </c>
      <c r="B142" s="305" t="s">
        <v>2596</v>
      </c>
      <c r="C142" s="285" t="s">
        <v>1138</v>
      </c>
      <c r="D142" s="4"/>
      <c r="E142" s="70" t="s">
        <v>21</v>
      </c>
      <c r="F142" s="70" t="s">
        <v>21</v>
      </c>
      <c r="G142" s="70" t="s">
        <v>21</v>
      </c>
      <c r="H142" s="70" t="s">
        <v>21</v>
      </c>
      <c r="I142" s="70" t="s">
        <v>21</v>
      </c>
      <c r="J142" s="80">
        <v>0.1</v>
      </c>
      <c r="K142" s="80">
        <v>0.1</v>
      </c>
      <c r="L142" s="80"/>
      <c r="M142" s="80"/>
      <c r="N142" s="286" t="s">
        <v>1137</v>
      </c>
      <c r="O142" s="4"/>
      <c r="P142" s="63"/>
    </row>
    <row r="143" spans="1:17" x14ac:dyDescent="0.2">
      <c r="A143" s="369"/>
      <c r="B143" s="621" t="s">
        <v>1293</v>
      </c>
      <c r="C143" s="622"/>
      <c r="D143" s="622"/>
      <c r="E143" s="622"/>
      <c r="F143" s="622"/>
      <c r="G143" s="622"/>
      <c r="H143" s="622"/>
      <c r="I143" s="623"/>
      <c r="J143" s="454">
        <f>J122</f>
        <v>259.95</v>
      </c>
      <c r="K143" s="454">
        <f>K122</f>
        <v>24.099999999999994</v>
      </c>
      <c r="L143" s="454">
        <f>L122</f>
        <v>14.35</v>
      </c>
      <c r="M143" s="454">
        <f>M122</f>
        <v>221.5</v>
      </c>
      <c r="N143" s="198"/>
      <c r="O143" s="198"/>
    </row>
    <row r="144" spans="1:17" s="58" customFormat="1" ht="13.5" thickBot="1" x14ac:dyDescent="0.25">
      <c r="A144" s="380"/>
      <c r="B144" s="862" t="s">
        <v>1294</v>
      </c>
      <c r="C144" s="863"/>
      <c r="D144" s="863"/>
      <c r="E144" s="863"/>
      <c r="F144" s="863"/>
      <c r="G144" s="863"/>
      <c r="H144" s="863"/>
      <c r="I144" s="864"/>
      <c r="J144" s="454">
        <f>SUM(K144:M144)</f>
        <v>100</v>
      </c>
      <c r="K144" s="464">
        <f>K143/$J143*100</f>
        <v>9.2710136564723982</v>
      </c>
      <c r="L144" s="464">
        <f>L143/$J143*100</f>
        <v>5.5202923639161376</v>
      </c>
      <c r="M144" s="464">
        <f>M143/$J143*100</f>
        <v>85.208693979611468</v>
      </c>
      <c r="N144" s="456"/>
      <c r="O144" s="457"/>
      <c r="P144" s="63"/>
    </row>
    <row r="145" spans="1:18" ht="13.5" thickBot="1" x14ac:dyDescent="0.25">
      <c r="A145" s="122"/>
      <c r="B145" s="802" t="s">
        <v>2838</v>
      </c>
      <c r="C145" s="803"/>
      <c r="D145" s="803"/>
      <c r="E145" s="803"/>
      <c r="F145" s="803"/>
      <c r="G145" s="803"/>
      <c r="H145" s="803"/>
      <c r="I145" s="803"/>
      <c r="J145" s="803"/>
      <c r="K145" s="803"/>
      <c r="L145" s="803"/>
      <c r="M145" s="803"/>
      <c r="N145" s="803"/>
      <c r="O145" s="804"/>
    </row>
    <row r="146" spans="1:18" s="20" customFormat="1" ht="38.25" x14ac:dyDescent="0.2">
      <c r="A146" s="883">
        <v>22</v>
      </c>
      <c r="B146" s="778" t="s">
        <v>2961</v>
      </c>
      <c r="C146" s="21" t="s">
        <v>2895</v>
      </c>
      <c r="D146" s="293">
        <v>98.5</v>
      </c>
      <c r="E146" s="293">
        <v>98.8</v>
      </c>
      <c r="F146" s="293">
        <v>99.1</v>
      </c>
      <c r="G146" s="293">
        <v>99.4</v>
      </c>
      <c r="H146" s="293">
        <v>99.7</v>
      </c>
      <c r="I146" s="293">
        <v>100</v>
      </c>
      <c r="J146" s="792">
        <f>J148+J172</f>
        <v>3229.0200000000004</v>
      </c>
      <c r="K146" s="792">
        <f>K148+K172</f>
        <v>1837.02</v>
      </c>
      <c r="L146" s="792">
        <f>L148+L172</f>
        <v>1392</v>
      </c>
      <c r="M146" s="792">
        <f>M148+M172</f>
        <v>0</v>
      </c>
      <c r="N146" s="707" t="s">
        <v>41</v>
      </c>
      <c r="O146" s="707"/>
      <c r="R146" s="19"/>
    </row>
    <row r="147" spans="1:18" s="20" customFormat="1" ht="25.5" x14ac:dyDescent="0.2">
      <c r="A147" s="883"/>
      <c r="B147" s="741"/>
      <c r="C147" s="21" t="s">
        <v>42</v>
      </c>
      <c r="D147" s="293">
        <v>2.2000000000000002</v>
      </c>
      <c r="E147" s="293">
        <v>2.14</v>
      </c>
      <c r="F147" s="293">
        <v>2.11</v>
      </c>
      <c r="G147" s="293">
        <v>2.15</v>
      </c>
      <c r="H147" s="293">
        <v>2.2000000000000002</v>
      </c>
      <c r="I147" s="293">
        <v>2.61</v>
      </c>
      <c r="J147" s="793"/>
      <c r="K147" s="793"/>
      <c r="L147" s="793"/>
      <c r="M147" s="793"/>
      <c r="N147" s="642"/>
      <c r="O147" s="642"/>
      <c r="R147" s="19"/>
    </row>
    <row r="148" spans="1:18" s="20" customFormat="1" ht="51" x14ac:dyDescent="0.2">
      <c r="A148" s="915">
        <v>23</v>
      </c>
      <c r="B148" s="662" t="s">
        <v>2962</v>
      </c>
      <c r="C148" s="91" t="s">
        <v>2896</v>
      </c>
      <c r="D148" s="290">
        <v>20.7</v>
      </c>
      <c r="E148" s="290">
        <v>20.9</v>
      </c>
      <c r="F148" s="290">
        <v>21</v>
      </c>
      <c r="G148" s="290">
        <v>21.9</v>
      </c>
      <c r="H148" s="290">
        <v>22.8</v>
      </c>
      <c r="I148" s="290">
        <v>27.6</v>
      </c>
      <c r="J148" s="789">
        <f>J151+J160+J164+J169</f>
        <v>3095.0000000000005</v>
      </c>
      <c r="K148" s="789">
        <f>K151+K160+K164+K169</f>
        <v>1837</v>
      </c>
      <c r="L148" s="789">
        <f>L151+L160+L164+L169</f>
        <v>1258</v>
      </c>
      <c r="M148" s="789">
        <f>M151+M160+M164+M169</f>
        <v>0</v>
      </c>
      <c r="N148" s="591" t="s">
        <v>3306</v>
      </c>
      <c r="O148" s="591"/>
      <c r="R148" s="19"/>
    </row>
    <row r="149" spans="1:18" s="20" customFormat="1" ht="38.25" x14ac:dyDescent="0.2">
      <c r="A149" s="881"/>
      <c r="B149" s="663"/>
      <c r="C149" s="88" t="s">
        <v>43</v>
      </c>
      <c r="D149" s="290">
        <v>0.15</v>
      </c>
      <c r="E149" s="290">
        <v>0.2</v>
      </c>
      <c r="F149" s="290">
        <v>0.25</v>
      </c>
      <c r="G149" s="290">
        <v>0.7</v>
      </c>
      <c r="H149" s="290">
        <v>0.8</v>
      </c>
      <c r="I149" s="290">
        <v>0.9</v>
      </c>
      <c r="J149" s="790"/>
      <c r="K149" s="790"/>
      <c r="L149" s="790"/>
      <c r="M149" s="790"/>
      <c r="N149" s="592"/>
      <c r="O149" s="592"/>
      <c r="R149" s="19"/>
    </row>
    <row r="150" spans="1:18" s="20" customFormat="1" ht="25.5" x14ac:dyDescent="0.2">
      <c r="A150" s="882"/>
      <c r="B150" s="664"/>
      <c r="C150" s="88" t="s">
        <v>44</v>
      </c>
      <c r="D150" s="290">
        <v>4.0999999999999996</v>
      </c>
      <c r="E150" s="290">
        <v>4.5</v>
      </c>
      <c r="F150" s="290">
        <v>5</v>
      </c>
      <c r="G150" s="290">
        <v>5.5</v>
      </c>
      <c r="H150" s="290">
        <v>6</v>
      </c>
      <c r="I150" s="290">
        <v>7.2</v>
      </c>
      <c r="J150" s="791"/>
      <c r="K150" s="791"/>
      <c r="L150" s="791"/>
      <c r="M150" s="791"/>
      <c r="N150" s="593"/>
      <c r="O150" s="593"/>
      <c r="R150" s="19"/>
    </row>
    <row r="151" spans="1:18" s="19" customFormat="1" ht="38.25" x14ac:dyDescent="0.2">
      <c r="A151" s="877">
        <v>24</v>
      </c>
      <c r="B151" s="603" t="s">
        <v>2963</v>
      </c>
      <c r="C151" s="14" t="s">
        <v>2897</v>
      </c>
      <c r="D151" s="282">
        <v>6483.5</v>
      </c>
      <c r="E151" s="282">
        <v>0</v>
      </c>
      <c r="F151" s="282">
        <v>33.5</v>
      </c>
      <c r="G151" s="282">
        <v>244.5</v>
      </c>
      <c r="H151" s="282">
        <v>33.5</v>
      </c>
      <c r="I151" s="282">
        <v>1408.5</v>
      </c>
      <c r="J151" s="720">
        <f>SUM(J154:J159)</f>
        <v>2518.8000000000002</v>
      </c>
      <c r="K151" s="720">
        <f>SUM(K154:K159)</f>
        <v>1815</v>
      </c>
      <c r="L151" s="720">
        <f>SUM(L154:L159)</f>
        <v>703.8</v>
      </c>
      <c r="M151" s="720">
        <f>SUM(M154:M159)</f>
        <v>0</v>
      </c>
      <c r="N151" s="711" t="s">
        <v>3307</v>
      </c>
      <c r="O151" s="711"/>
      <c r="P151" s="20"/>
    </row>
    <row r="152" spans="1:18" s="19" customFormat="1" x14ac:dyDescent="0.2">
      <c r="A152" s="878"/>
      <c r="B152" s="614"/>
      <c r="C152" s="14" t="s">
        <v>45</v>
      </c>
      <c r="D152" s="282">
        <v>0</v>
      </c>
      <c r="E152" s="282">
        <v>0</v>
      </c>
      <c r="F152" s="282">
        <v>0</v>
      </c>
      <c r="G152" s="282">
        <v>1</v>
      </c>
      <c r="H152" s="282">
        <v>1.8</v>
      </c>
      <c r="I152" s="282">
        <v>2.5</v>
      </c>
      <c r="J152" s="721"/>
      <c r="K152" s="721"/>
      <c r="L152" s="721"/>
      <c r="M152" s="721"/>
      <c r="N152" s="712"/>
      <c r="O152" s="712"/>
      <c r="P152" s="20"/>
    </row>
    <row r="153" spans="1:18" s="19" customFormat="1" x14ac:dyDescent="0.2">
      <c r="A153" s="879"/>
      <c r="B153" s="604"/>
      <c r="C153" s="14" t="s">
        <v>46</v>
      </c>
      <c r="D153" s="282">
        <v>841.2</v>
      </c>
      <c r="E153" s="282">
        <v>980.5</v>
      </c>
      <c r="F153" s="282">
        <v>1010.2</v>
      </c>
      <c r="G153" s="282">
        <v>1024.5</v>
      </c>
      <c r="H153" s="282">
        <v>1065</v>
      </c>
      <c r="I153" s="282">
        <v>1100</v>
      </c>
      <c r="J153" s="722"/>
      <c r="K153" s="722"/>
      <c r="L153" s="722"/>
      <c r="M153" s="722"/>
      <c r="N153" s="760"/>
      <c r="O153" s="760"/>
      <c r="P153" s="20"/>
    </row>
    <row r="154" spans="1:18" s="19" customFormat="1" ht="51" x14ac:dyDescent="0.2">
      <c r="A154" s="442" t="s">
        <v>2861</v>
      </c>
      <c r="B154" s="301" t="s">
        <v>2346</v>
      </c>
      <c r="C154" s="16" t="s">
        <v>47</v>
      </c>
      <c r="D154" s="286"/>
      <c r="E154" s="286" t="s">
        <v>21</v>
      </c>
      <c r="F154" s="286" t="s">
        <v>21</v>
      </c>
      <c r="G154" s="286" t="s">
        <v>21</v>
      </c>
      <c r="H154" s="286" t="s">
        <v>21</v>
      </c>
      <c r="I154" s="27" t="s">
        <v>21</v>
      </c>
      <c r="J154" s="176">
        <v>1815</v>
      </c>
      <c r="K154" s="176">
        <v>1815</v>
      </c>
      <c r="L154" s="117"/>
      <c r="M154" s="117"/>
      <c r="N154" s="286" t="s">
        <v>48</v>
      </c>
      <c r="O154" s="286"/>
      <c r="P154" s="20"/>
    </row>
    <row r="155" spans="1:18" s="19" customFormat="1" ht="38.25" x14ac:dyDescent="0.2">
      <c r="A155" s="442" t="s">
        <v>2862</v>
      </c>
      <c r="B155" s="301" t="s">
        <v>2394</v>
      </c>
      <c r="C155" s="16" t="s">
        <v>49</v>
      </c>
      <c r="D155" s="286"/>
      <c r="E155" s="286" t="s">
        <v>21</v>
      </c>
      <c r="F155" s="286" t="s">
        <v>21</v>
      </c>
      <c r="G155" s="286" t="s">
        <v>21</v>
      </c>
      <c r="H155" s="286"/>
      <c r="I155" s="27"/>
      <c r="J155" s="176">
        <f>SUM(K155:M155)</f>
        <v>63.4</v>
      </c>
      <c r="K155" s="117"/>
      <c r="L155" s="117">
        <v>63.4</v>
      </c>
      <c r="M155" s="117"/>
      <c r="N155" s="286" t="s">
        <v>50</v>
      </c>
      <c r="O155" s="286" t="s">
        <v>51</v>
      </c>
      <c r="P155" s="20"/>
    </row>
    <row r="156" spans="1:18" s="19" customFormat="1" ht="38.25" x14ac:dyDescent="0.2">
      <c r="A156" s="442" t="s">
        <v>2863</v>
      </c>
      <c r="B156" s="301" t="s">
        <v>2486</v>
      </c>
      <c r="C156" s="15" t="s">
        <v>1556</v>
      </c>
      <c r="D156" s="286"/>
      <c r="E156" s="286" t="s">
        <v>21</v>
      </c>
      <c r="F156" s="286" t="s">
        <v>21</v>
      </c>
      <c r="G156" s="286" t="s">
        <v>21</v>
      </c>
      <c r="H156" s="286" t="s">
        <v>21</v>
      </c>
      <c r="I156" s="27" t="s">
        <v>21</v>
      </c>
      <c r="J156" s="176">
        <f>SUM(K156:M156)</f>
        <v>13.5</v>
      </c>
      <c r="K156" s="117"/>
      <c r="L156" s="117">
        <v>13.5</v>
      </c>
      <c r="M156" s="117"/>
      <c r="N156" s="286" t="s">
        <v>52</v>
      </c>
      <c r="O156" s="27" t="s">
        <v>53</v>
      </c>
      <c r="P156" s="20"/>
    </row>
    <row r="157" spans="1:18" s="19" customFormat="1" ht="38.25" x14ac:dyDescent="0.2">
      <c r="A157" s="442" t="s">
        <v>2864</v>
      </c>
      <c r="B157" s="301" t="s">
        <v>2597</v>
      </c>
      <c r="C157" s="16" t="s">
        <v>54</v>
      </c>
      <c r="D157" s="286"/>
      <c r="E157" s="286" t="s">
        <v>21</v>
      </c>
      <c r="F157" s="286" t="s">
        <v>21</v>
      </c>
      <c r="G157" s="286" t="s">
        <v>21</v>
      </c>
      <c r="H157" s="286" t="s">
        <v>21</v>
      </c>
      <c r="I157" s="27" t="s">
        <v>21</v>
      </c>
      <c r="J157" s="176">
        <f>SUM(K157:M157)</f>
        <v>164</v>
      </c>
      <c r="K157" s="117"/>
      <c r="L157" s="117">
        <v>164</v>
      </c>
      <c r="M157" s="117"/>
      <c r="N157" s="286" t="s">
        <v>52</v>
      </c>
      <c r="O157" s="286" t="s">
        <v>55</v>
      </c>
      <c r="P157" s="20"/>
    </row>
    <row r="158" spans="1:18" s="19" customFormat="1" ht="38.25" x14ac:dyDescent="0.2">
      <c r="A158" s="442" t="s">
        <v>2865</v>
      </c>
      <c r="B158" s="301" t="s">
        <v>56</v>
      </c>
      <c r="C158" s="16" t="s">
        <v>57</v>
      </c>
      <c r="D158" s="286"/>
      <c r="E158" s="286" t="s">
        <v>21</v>
      </c>
      <c r="F158" s="286" t="s">
        <v>21</v>
      </c>
      <c r="G158" s="286" t="s">
        <v>21</v>
      </c>
      <c r="H158" s="286" t="s">
        <v>21</v>
      </c>
      <c r="I158" s="27" t="s">
        <v>21</v>
      </c>
      <c r="J158" s="176">
        <f>SUM(K158:M158)</f>
        <v>326.89999999999998</v>
      </c>
      <c r="K158" s="117"/>
      <c r="L158" s="117">
        <v>326.89999999999998</v>
      </c>
      <c r="M158" s="117"/>
      <c r="N158" s="286" t="s">
        <v>52</v>
      </c>
      <c r="O158" s="286" t="s">
        <v>58</v>
      </c>
      <c r="P158" s="20"/>
    </row>
    <row r="159" spans="1:18" s="19" customFormat="1" ht="38.25" x14ac:dyDescent="0.2">
      <c r="A159" s="442" t="s">
        <v>2866</v>
      </c>
      <c r="B159" s="301" t="s">
        <v>59</v>
      </c>
      <c r="C159" s="16" t="s">
        <v>54</v>
      </c>
      <c r="D159" s="286"/>
      <c r="E159" s="286" t="s">
        <v>21</v>
      </c>
      <c r="F159" s="286" t="s">
        <v>21</v>
      </c>
      <c r="G159" s="286" t="s">
        <v>21</v>
      </c>
      <c r="H159" s="286"/>
      <c r="I159" s="27"/>
      <c r="J159" s="176">
        <f>SUM(K159:M159)</f>
        <v>136</v>
      </c>
      <c r="K159" s="117"/>
      <c r="L159" s="117">
        <v>136</v>
      </c>
      <c r="M159" s="117"/>
      <c r="N159" s="286" t="s">
        <v>52</v>
      </c>
      <c r="O159" s="286" t="s">
        <v>60</v>
      </c>
      <c r="P159" s="20"/>
    </row>
    <row r="160" spans="1:18" s="19" customFormat="1" ht="38.25" x14ac:dyDescent="0.2">
      <c r="A160" s="442">
        <v>25</v>
      </c>
      <c r="B160" s="302" t="s">
        <v>2964</v>
      </c>
      <c r="C160" s="93" t="s">
        <v>2898</v>
      </c>
      <c r="D160" s="282">
        <v>3</v>
      </c>
      <c r="E160" s="282">
        <v>3</v>
      </c>
      <c r="F160" s="282">
        <v>6</v>
      </c>
      <c r="G160" s="282">
        <v>7.5</v>
      </c>
      <c r="H160" s="282">
        <v>7.5</v>
      </c>
      <c r="I160" s="282">
        <v>7.5</v>
      </c>
      <c r="J160" s="465">
        <f>SUM(J161:J163)</f>
        <v>371.3</v>
      </c>
      <c r="K160" s="465">
        <f>SUM(K161:K163)</f>
        <v>0</v>
      </c>
      <c r="L160" s="465">
        <f>SUM(L161:L163)</f>
        <v>371.3</v>
      </c>
      <c r="M160" s="465">
        <f>SUM(M161:M163)</f>
        <v>0</v>
      </c>
      <c r="N160" s="282" t="s">
        <v>3309</v>
      </c>
      <c r="O160" s="282"/>
      <c r="P160" s="20"/>
    </row>
    <row r="161" spans="1:17" s="19" customFormat="1" ht="51" x14ac:dyDescent="0.2">
      <c r="A161" s="442" t="s">
        <v>2861</v>
      </c>
      <c r="B161" s="301" t="s">
        <v>2347</v>
      </c>
      <c r="C161" s="18" t="s">
        <v>61</v>
      </c>
      <c r="D161" s="286"/>
      <c r="E161" s="286" t="s">
        <v>21</v>
      </c>
      <c r="F161" s="286" t="s">
        <v>21</v>
      </c>
      <c r="G161" s="286" t="s">
        <v>21</v>
      </c>
      <c r="H161" s="286"/>
      <c r="I161" s="286"/>
      <c r="J161" s="176">
        <v>35</v>
      </c>
      <c r="K161" s="176"/>
      <c r="L161" s="176">
        <v>35</v>
      </c>
      <c r="M161" s="176"/>
      <c r="N161" s="286" t="s">
        <v>52</v>
      </c>
      <c r="O161" s="286" t="s">
        <v>60</v>
      </c>
      <c r="P161" s="48"/>
      <c r="Q161" s="25"/>
    </row>
    <row r="162" spans="1:17" s="19" customFormat="1" ht="51" x14ac:dyDescent="0.2">
      <c r="A162" s="442" t="s">
        <v>2862</v>
      </c>
      <c r="B162" s="301" t="s">
        <v>2395</v>
      </c>
      <c r="C162" s="18" t="s">
        <v>61</v>
      </c>
      <c r="D162" s="286"/>
      <c r="E162" s="286" t="s">
        <v>21</v>
      </c>
      <c r="F162" s="286" t="s">
        <v>21</v>
      </c>
      <c r="G162" s="286" t="s">
        <v>21</v>
      </c>
      <c r="H162" s="286"/>
      <c r="I162" s="286"/>
      <c r="J162" s="176">
        <v>296.3</v>
      </c>
      <c r="K162" s="176"/>
      <c r="L162" s="176">
        <v>296.3</v>
      </c>
      <c r="M162" s="176"/>
      <c r="N162" s="286" t="s">
        <v>52</v>
      </c>
      <c r="O162" s="286" t="s">
        <v>62</v>
      </c>
      <c r="P162" s="48"/>
      <c r="Q162" s="25"/>
    </row>
    <row r="163" spans="1:17" s="19" customFormat="1" ht="38.25" x14ac:dyDescent="0.2">
      <c r="A163" s="442" t="s">
        <v>2863</v>
      </c>
      <c r="B163" s="301" t="s">
        <v>2487</v>
      </c>
      <c r="C163" s="18" t="s">
        <v>1557</v>
      </c>
      <c r="D163" s="286"/>
      <c r="E163" s="286" t="s">
        <v>21</v>
      </c>
      <c r="F163" s="286" t="s">
        <v>21</v>
      </c>
      <c r="G163" s="286"/>
      <c r="H163" s="286"/>
      <c r="I163" s="286"/>
      <c r="J163" s="176">
        <v>40</v>
      </c>
      <c r="K163" s="176"/>
      <c r="L163" s="176">
        <v>40</v>
      </c>
      <c r="M163" s="176"/>
      <c r="N163" s="286" t="s">
        <v>52</v>
      </c>
      <c r="O163" s="286" t="s">
        <v>63</v>
      </c>
      <c r="P163" s="48"/>
      <c r="Q163" s="25"/>
    </row>
    <row r="164" spans="1:17" s="19" customFormat="1" ht="63.75" x14ac:dyDescent="0.2">
      <c r="A164" s="442">
        <v>26</v>
      </c>
      <c r="B164" s="302" t="s">
        <v>2965</v>
      </c>
      <c r="C164" s="14" t="s">
        <v>2899</v>
      </c>
      <c r="D164" s="282">
        <v>0</v>
      </c>
      <c r="E164" s="282">
        <v>9</v>
      </c>
      <c r="F164" s="282">
        <v>79</v>
      </c>
      <c r="G164" s="282">
        <v>169</v>
      </c>
      <c r="H164" s="282">
        <v>249</v>
      </c>
      <c r="I164" s="282">
        <v>260</v>
      </c>
      <c r="J164" s="465">
        <f>SUM(J165:J168)</f>
        <v>47.900000000000006</v>
      </c>
      <c r="K164" s="465">
        <f>SUM(K165:K168)</f>
        <v>0</v>
      </c>
      <c r="L164" s="465">
        <f>SUM(L165:L168)</f>
        <v>47.900000000000006</v>
      </c>
      <c r="M164" s="465">
        <f>SUM(M165:M168)</f>
        <v>0</v>
      </c>
      <c r="N164" s="282" t="s">
        <v>3308</v>
      </c>
      <c r="O164" s="282"/>
      <c r="P164" s="48"/>
      <c r="Q164" s="25"/>
    </row>
    <row r="165" spans="1:17" s="19" customFormat="1" ht="38.25" x14ac:dyDescent="0.2">
      <c r="A165" s="442" t="s">
        <v>2861</v>
      </c>
      <c r="B165" s="310" t="s">
        <v>2348</v>
      </c>
      <c r="C165" s="28" t="s">
        <v>61</v>
      </c>
      <c r="D165" s="286"/>
      <c r="E165" s="286" t="s">
        <v>21</v>
      </c>
      <c r="F165" s="286"/>
      <c r="G165" s="286"/>
      <c r="H165" s="286"/>
      <c r="I165" s="286"/>
      <c r="J165" s="176">
        <v>6</v>
      </c>
      <c r="K165" s="176"/>
      <c r="L165" s="176">
        <v>6</v>
      </c>
      <c r="M165" s="176"/>
      <c r="N165" s="286" t="s">
        <v>52</v>
      </c>
      <c r="O165" s="286" t="s">
        <v>64</v>
      </c>
      <c r="P165" s="48"/>
      <c r="Q165" s="25"/>
    </row>
    <row r="166" spans="1:17" s="19" customFormat="1" ht="38.25" x14ac:dyDescent="0.2">
      <c r="A166" s="442" t="s">
        <v>2862</v>
      </c>
      <c r="B166" s="306" t="s">
        <v>2396</v>
      </c>
      <c r="C166" s="18" t="s">
        <v>65</v>
      </c>
      <c r="D166" s="286"/>
      <c r="E166" s="286" t="s">
        <v>21</v>
      </c>
      <c r="F166" s="286" t="s">
        <v>21</v>
      </c>
      <c r="G166" s="286" t="s">
        <v>21</v>
      </c>
      <c r="H166" s="286"/>
      <c r="I166" s="286"/>
      <c r="J166" s="176">
        <v>10</v>
      </c>
      <c r="K166" s="176"/>
      <c r="L166" s="176">
        <v>10</v>
      </c>
      <c r="M166" s="176"/>
      <c r="N166" s="286" t="s">
        <v>52</v>
      </c>
      <c r="O166" s="286" t="s">
        <v>66</v>
      </c>
      <c r="P166" s="20"/>
    </row>
    <row r="167" spans="1:17" s="19" customFormat="1" ht="38.25" x14ac:dyDescent="0.2">
      <c r="A167" s="442" t="s">
        <v>2863</v>
      </c>
      <c r="B167" s="306" t="s">
        <v>2488</v>
      </c>
      <c r="C167" s="18" t="s">
        <v>61</v>
      </c>
      <c r="D167" s="286"/>
      <c r="E167" s="286" t="s">
        <v>21</v>
      </c>
      <c r="F167" s="286" t="s">
        <v>21</v>
      </c>
      <c r="G167" s="286" t="s">
        <v>21</v>
      </c>
      <c r="H167" s="286" t="s">
        <v>21</v>
      </c>
      <c r="I167" s="286" t="s">
        <v>21</v>
      </c>
      <c r="J167" s="176">
        <v>31.7</v>
      </c>
      <c r="K167" s="176"/>
      <c r="L167" s="176">
        <v>31.7</v>
      </c>
      <c r="M167" s="176"/>
      <c r="N167" s="286" t="s">
        <v>52</v>
      </c>
      <c r="O167" s="286" t="s">
        <v>66</v>
      </c>
      <c r="P167" s="20"/>
    </row>
    <row r="168" spans="1:17" s="58" customFormat="1" ht="63.75" x14ac:dyDescent="0.2">
      <c r="A168" s="442" t="s">
        <v>2864</v>
      </c>
      <c r="B168" s="311" t="s">
        <v>2598</v>
      </c>
      <c r="C168" s="99" t="s">
        <v>917</v>
      </c>
      <c r="D168" s="73"/>
      <c r="E168" s="286" t="s">
        <v>21</v>
      </c>
      <c r="F168" s="73"/>
      <c r="G168" s="73"/>
      <c r="H168" s="73"/>
      <c r="I168" s="73"/>
      <c r="J168" s="176">
        <f>SUM(K168:M168)</f>
        <v>0.2</v>
      </c>
      <c r="K168" s="224"/>
      <c r="L168" s="224">
        <v>0.2</v>
      </c>
      <c r="M168" s="225"/>
      <c r="N168" s="418" t="s">
        <v>1139</v>
      </c>
      <c r="O168" s="73" t="s">
        <v>1140</v>
      </c>
      <c r="P168" s="63"/>
    </row>
    <row r="169" spans="1:17" s="19" customFormat="1" ht="38.25" x14ac:dyDescent="0.2">
      <c r="A169" s="442">
        <v>27</v>
      </c>
      <c r="B169" s="302" t="s">
        <v>2966</v>
      </c>
      <c r="C169" s="287" t="s">
        <v>2900</v>
      </c>
      <c r="D169" s="287">
        <v>0.1</v>
      </c>
      <c r="E169" s="287">
        <v>0.2</v>
      </c>
      <c r="F169" s="287">
        <v>0.4</v>
      </c>
      <c r="G169" s="287">
        <v>0.6</v>
      </c>
      <c r="H169" s="287">
        <v>0.8</v>
      </c>
      <c r="I169" s="287">
        <v>1</v>
      </c>
      <c r="J169" s="465">
        <f>SUM(J170:J171)</f>
        <v>157</v>
      </c>
      <c r="K169" s="465">
        <f>SUM(K170:K171)</f>
        <v>22</v>
      </c>
      <c r="L169" s="465">
        <f>SUM(L170:L171)</f>
        <v>135</v>
      </c>
      <c r="M169" s="465">
        <f>SUM(M170:M171)</f>
        <v>0</v>
      </c>
      <c r="N169" s="287" t="s">
        <v>3309</v>
      </c>
      <c r="O169" s="287"/>
      <c r="P169" s="20"/>
    </row>
    <row r="170" spans="1:17" s="19" customFormat="1" ht="63.75" x14ac:dyDescent="0.2">
      <c r="A170" s="442" t="s">
        <v>2861</v>
      </c>
      <c r="B170" s="301" t="s">
        <v>2349</v>
      </c>
      <c r="C170" s="18" t="s">
        <v>61</v>
      </c>
      <c r="D170" s="286"/>
      <c r="E170" s="286" t="s">
        <v>21</v>
      </c>
      <c r="F170" s="286" t="s">
        <v>21</v>
      </c>
      <c r="G170" s="286"/>
      <c r="H170" s="286"/>
      <c r="I170" s="286"/>
      <c r="J170" s="176">
        <v>22</v>
      </c>
      <c r="K170" s="176">
        <v>22</v>
      </c>
      <c r="L170" s="176"/>
      <c r="M170" s="175"/>
      <c r="N170" s="286" t="s">
        <v>52</v>
      </c>
      <c r="O170" s="286"/>
      <c r="P170" s="20"/>
    </row>
    <row r="171" spans="1:17" s="19" customFormat="1" ht="51" x14ac:dyDescent="0.2">
      <c r="A171" s="442" t="s">
        <v>2862</v>
      </c>
      <c r="B171" s="301" t="s">
        <v>2397</v>
      </c>
      <c r="C171" s="18" t="s">
        <v>61</v>
      </c>
      <c r="D171" s="286"/>
      <c r="E171" s="286" t="s">
        <v>21</v>
      </c>
      <c r="F171" s="286" t="s">
        <v>21</v>
      </c>
      <c r="G171" s="286" t="s">
        <v>21</v>
      </c>
      <c r="H171" s="286"/>
      <c r="I171" s="286"/>
      <c r="J171" s="176">
        <v>135</v>
      </c>
      <c r="K171" s="176"/>
      <c r="L171" s="176">
        <v>135</v>
      </c>
      <c r="M171" s="175"/>
      <c r="N171" s="286" t="s">
        <v>52</v>
      </c>
      <c r="O171" s="286" t="s">
        <v>67</v>
      </c>
      <c r="P171" s="20"/>
    </row>
    <row r="172" spans="1:17" s="19" customFormat="1" ht="63.75" x14ac:dyDescent="0.2">
      <c r="A172" s="442">
        <v>28</v>
      </c>
      <c r="B172" s="330" t="s">
        <v>2967</v>
      </c>
      <c r="C172" s="91" t="s">
        <v>2901</v>
      </c>
      <c r="D172" s="290">
        <v>304</v>
      </c>
      <c r="E172" s="290">
        <v>815</v>
      </c>
      <c r="F172" s="290">
        <v>453</v>
      </c>
      <c r="G172" s="290">
        <v>401</v>
      </c>
      <c r="H172" s="290">
        <v>335</v>
      </c>
      <c r="I172" s="290">
        <v>223</v>
      </c>
      <c r="J172" s="466">
        <f>J173</f>
        <v>134.02000000000001</v>
      </c>
      <c r="K172" s="466">
        <f>K173</f>
        <v>0.02</v>
      </c>
      <c r="L172" s="466">
        <f>L173</f>
        <v>134</v>
      </c>
      <c r="M172" s="466">
        <f>M173</f>
        <v>0</v>
      </c>
      <c r="N172" s="290" t="s">
        <v>52</v>
      </c>
      <c r="O172" s="290" t="s">
        <v>66</v>
      </c>
      <c r="P172" s="20"/>
    </row>
    <row r="173" spans="1:17" s="19" customFormat="1" ht="38.25" x14ac:dyDescent="0.2">
      <c r="A173" s="877">
        <v>29</v>
      </c>
      <c r="B173" s="603" t="s">
        <v>2968</v>
      </c>
      <c r="C173" s="14" t="s">
        <v>2902</v>
      </c>
      <c r="D173" s="282">
        <v>4</v>
      </c>
      <c r="E173" s="282">
        <v>9</v>
      </c>
      <c r="F173" s="282">
        <v>12</v>
      </c>
      <c r="G173" s="282">
        <v>15</v>
      </c>
      <c r="H173" s="282">
        <v>18</v>
      </c>
      <c r="I173" s="282">
        <v>22</v>
      </c>
      <c r="J173" s="638">
        <f>SUM(J175:J176)</f>
        <v>134.02000000000001</v>
      </c>
      <c r="K173" s="638">
        <f>SUM(K175:K176)</f>
        <v>0.02</v>
      </c>
      <c r="L173" s="638">
        <f>SUM(L175:L176)</f>
        <v>134</v>
      </c>
      <c r="M173" s="638">
        <f>SUM(M175:M176)</f>
        <v>0</v>
      </c>
      <c r="N173" s="737" t="s">
        <v>52</v>
      </c>
      <c r="O173" s="711" t="s">
        <v>66</v>
      </c>
      <c r="P173" s="20"/>
    </row>
    <row r="174" spans="1:17" s="19" customFormat="1" ht="38.25" x14ac:dyDescent="0.2">
      <c r="A174" s="879"/>
      <c r="B174" s="604"/>
      <c r="C174" s="14" t="s">
        <v>1464</v>
      </c>
      <c r="D174" s="282">
        <v>0</v>
      </c>
      <c r="E174" s="282">
        <v>319</v>
      </c>
      <c r="F174" s="282">
        <v>338</v>
      </c>
      <c r="G174" s="282">
        <v>331</v>
      </c>
      <c r="H174" s="282">
        <v>288</v>
      </c>
      <c r="I174" s="282">
        <v>248</v>
      </c>
      <c r="J174" s="639"/>
      <c r="K174" s="639"/>
      <c r="L174" s="639"/>
      <c r="M174" s="639"/>
      <c r="N174" s="738"/>
      <c r="O174" s="760"/>
      <c r="P174" s="20"/>
    </row>
    <row r="175" spans="1:17" s="19" customFormat="1" ht="38.25" x14ac:dyDescent="0.2">
      <c r="A175" s="442" t="s">
        <v>2861</v>
      </c>
      <c r="B175" s="303" t="s">
        <v>2350</v>
      </c>
      <c r="C175" s="16" t="s">
        <v>1558</v>
      </c>
      <c r="D175" s="286"/>
      <c r="E175" s="286" t="s">
        <v>21</v>
      </c>
      <c r="F175" s="286" t="s">
        <v>21</v>
      </c>
      <c r="G175" s="286" t="s">
        <v>21</v>
      </c>
      <c r="H175" s="286" t="s">
        <v>21</v>
      </c>
      <c r="I175" s="286" t="s">
        <v>21</v>
      </c>
      <c r="J175" s="176">
        <v>134</v>
      </c>
      <c r="K175" s="176"/>
      <c r="L175" s="176">
        <v>134</v>
      </c>
      <c r="M175" s="175"/>
      <c r="N175" s="286" t="s">
        <v>52</v>
      </c>
      <c r="O175" s="286" t="s">
        <v>66</v>
      </c>
      <c r="P175" s="20"/>
    </row>
    <row r="176" spans="1:17" s="19" customFormat="1" ht="51" x14ac:dyDescent="0.2">
      <c r="A176" s="442" t="s">
        <v>2862</v>
      </c>
      <c r="B176" s="301" t="s">
        <v>2398</v>
      </c>
      <c r="C176" s="16" t="s">
        <v>68</v>
      </c>
      <c r="D176" s="286"/>
      <c r="E176" s="286" t="s">
        <v>21</v>
      </c>
      <c r="F176" s="286" t="s">
        <v>21</v>
      </c>
      <c r="G176" s="286" t="s">
        <v>21</v>
      </c>
      <c r="H176" s="286"/>
      <c r="I176" s="286"/>
      <c r="J176" s="176">
        <v>0.02</v>
      </c>
      <c r="K176" s="176">
        <v>0.02</v>
      </c>
      <c r="L176" s="176"/>
      <c r="M176" s="175"/>
      <c r="N176" s="286" t="s">
        <v>69</v>
      </c>
      <c r="O176" s="286"/>
      <c r="P176" s="20"/>
    </row>
    <row r="177" spans="1:18" s="10" customFormat="1" x14ac:dyDescent="0.2">
      <c r="A177" s="442"/>
      <c r="B177" s="621" t="s">
        <v>1293</v>
      </c>
      <c r="C177" s="622"/>
      <c r="D177" s="622"/>
      <c r="E177" s="622"/>
      <c r="F177" s="622"/>
      <c r="G177" s="622"/>
      <c r="H177" s="622"/>
      <c r="I177" s="623"/>
      <c r="J177" s="467">
        <f>J146</f>
        <v>3229.0200000000004</v>
      </c>
      <c r="K177" s="467">
        <f>K146</f>
        <v>1837.02</v>
      </c>
      <c r="L177" s="467">
        <f>L146</f>
        <v>1392</v>
      </c>
      <c r="M177" s="467">
        <f>M146</f>
        <v>0</v>
      </c>
      <c r="N177" s="468"/>
      <c r="O177" s="468"/>
      <c r="P177" s="134"/>
      <c r="Q177" s="11"/>
      <c r="R177" s="11"/>
    </row>
    <row r="178" spans="1:18" s="58" customFormat="1" ht="13.5" thickBot="1" x14ac:dyDescent="0.25">
      <c r="A178" s="380"/>
      <c r="B178" s="862" t="s">
        <v>1294</v>
      </c>
      <c r="C178" s="863"/>
      <c r="D178" s="863"/>
      <c r="E178" s="863"/>
      <c r="F178" s="863"/>
      <c r="G178" s="863"/>
      <c r="H178" s="863"/>
      <c r="I178" s="864"/>
      <c r="J178" s="454">
        <f>SUM(K178:M178)</f>
        <v>99.999999999999986</v>
      </c>
      <c r="K178" s="464">
        <f>K177/$J177*100</f>
        <v>56.890945240351556</v>
      </c>
      <c r="L178" s="464">
        <f>L177/$J177*100</f>
        <v>43.10905475964843</v>
      </c>
      <c r="M178" s="464">
        <f>M177/$J177*100</f>
        <v>0</v>
      </c>
      <c r="N178" s="456"/>
      <c r="O178" s="457"/>
      <c r="P178" s="63"/>
    </row>
    <row r="179" spans="1:18" ht="13.5" thickBot="1" x14ac:dyDescent="0.25">
      <c r="A179" s="122"/>
      <c r="B179" s="802" t="s">
        <v>2839</v>
      </c>
      <c r="C179" s="803"/>
      <c r="D179" s="803"/>
      <c r="E179" s="803"/>
      <c r="F179" s="803"/>
      <c r="G179" s="803"/>
      <c r="H179" s="803"/>
      <c r="I179" s="803"/>
      <c r="J179" s="803"/>
      <c r="K179" s="803"/>
      <c r="L179" s="803"/>
      <c r="M179" s="803"/>
      <c r="N179" s="803"/>
      <c r="O179" s="804"/>
      <c r="P179" s="11"/>
    </row>
    <row r="180" spans="1:18" s="20" customFormat="1" ht="38.25" x14ac:dyDescent="0.2">
      <c r="A180" s="880">
        <v>30</v>
      </c>
      <c r="B180" s="703" t="s">
        <v>2969</v>
      </c>
      <c r="C180" s="32" t="s">
        <v>1465</v>
      </c>
      <c r="D180" s="411">
        <v>7537.6</v>
      </c>
      <c r="E180" s="411">
        <v>8434.6</v>
      </c>
      <c r="F180" s="411">
        <v>8905.2999999999993</v>
      </c>
      <c r="G180" s="411">
        <v>9430.2000000000007</v>
      </c>
      <c r="H180" s="411">
        <v>9930.2999999999993</v>
      </c>
      <c r="I180" s="411">
        <v>10440.1</v>
      </c>
      <c r="J180" s="751">
        <f>J188</f>
        <v>2574.7470000000003</v>
      </c>
      <c r="K180" s="751">
        <f>K188</f>
        <v>1628.547</v>
      </c>
      <c r="L180" s="751">
        <f>L188</f>
        <v>885</v>
      </c>
      <c r="M180" s="751">
        <f>M188</f>
        <v>61.2</v>
      </c>
      <c r="N180" s="707" t="s">
        <v>1296</v>
      </c>
      <c r="O180" s="411"/>
      <c r="P180" s="11"/>
    </row>
    <row r="181" spans="1:18" s="20" customFormat="1" x14ac:dyDescent="0.2">
      <c r="A181" s="881"/>
      <c r="B181" s="794"/>
      <c r="C181" s="21" t="s">
        <v>978</v>
      </c>
      <c r="D181" s="411">
        <v>7303.4</v>
      </c>
      <c r="E181" s="411">
        <v>8177.5</v>
      </c>
      <c r="F181" s="411">
        <v>8633.7999999999993</v>
      </c>
      <c r="G181" s="411">
        <v>9147.2999999999993</v>
      </c>
      <c r="H181" s="411">
        <v>9632.4</v>
      </c>
      <c r="I181" s="411">
        <v>10126.799999999999</v>
      </c>
      <c r="J181" s="752"/>
      <c r="K181" s="752"/>
      <c r="L181" s="752"/>
      <c r="M181" s="752"/>
      <c r="N181" s="641"/>
      <c r="O181" s="411"/>
      <c r="P181" s="11"/>
    </row>
    <row r="182" spans="1:18" s="20" customFormat="1" x14ac:dyDescent="0.2">
      <c r="A182" s="881"/>
      <c r="B182" s="794"/>
      <c r="C182" s="21" t="s">
        <v>1466</v>
      </c>
      <c r="D182" s="411">
        <v>231.7</v>
      </c>
      <c r="E182" s="411">
        <v>242</v>
      </c>
      <c r="F182" s="411">
        <v>249</v>
      </c>
      <c r="G182" s="411">
        <v>256</v>
      </c>
      <c r="H182" s="411">
        <v>263</v>
      </c>
      <c r="I182" s="411">
        <v>270.2</v>
      </c>
      <c r="J182" s="752"/>
      <c r="K182" s="752"/>
      <c r="L182" s="752"/>
      <c r="M182" s="752"/>
      <c r="N182" s="641"/>
      <c r="O182" s="411"/>
      <c r="P182" s="11"/>
    </row>
    <row r="183" spans="1:18" s="20" customFormat="1" x14ac:dyDescent="0.2">
      <c r="A183" s="881"/>
      <c r="B183" s="794"/>
      <c r="C183" s="21" t="s">
        <v>979</v>
      </c>
      <c r="D183" s="411">
        <v>3.9</v>
      </c>
      <c r="E183" s="411">
        <v>4.2</v>
      </c>
      <c r="F183" s="411">
        <v>4.5</v>
      </c>
      <c r="G183" s="411">
        <v>4.7</v>
      </c>
      <c r="H183" s="411">
        <v>4.9000000000000004</v>
      </c>
      <c r="I183" s="411">
        <v>5.2</v>
      </c>
      <c r="J183" s="752"/>
      <c r="K183" s="752"/>
      <c r="L183" s="752"/>
      <c r="M183" s="752"/>
      <c r="N183" s="641"/>
      <c r="O183" s="411"/>
      <c r="P183" s="11"/>
    </row>
    <row r="184" spans="1:18" s="20" customFormat="1" ht="25.5" x14ac:dyDescent="0.2">
      <c r="A184" s="881"/>
      <c r="B184" s="794"/>
      <c r="C184" s="21" t="s">
        <v>980</v>
      </c>
      <c r="D184" s="281">
        <v>6500.7</v>
      </c>
      <c r="E184" s="281">
        <v>6618.7</v>
      </c>
      <c r="F184" s="281">
        <v>7169.2</v>
      </c>
      <c r="G184" s="281">
        <v>7600.6</v>
      </c>
      <c r="H184" s="281">
        <v>8102</v>
      </c>
      <c r="I184" s="281">
        <v>8615.1</v>
      </c>
      <c r="J184" s="752"/>
      <c r="K184" s="752"/>
      <c r="L184" s="752"/>
      <c r="M184" s="752"/>
      <c r="N184" s="641"/>
      <c r="O184" s="281"/>
      <c r="P184" s="11"/>
    </row>
    <row r="185" spans="1:18" s="20" customFormat="1" x14ac:dyDescent="0.2">
      <c r="A185" s="881"/>
      <c r="B185" s="794"/>
      <c r="C185" s="21" t="s">
        <v>978</v>
      </c>
      <c r="D185" s="280">
        <v>6487.9</v>
      </c>
      <c r="E185" s="280">
        <v>6605.4</v>
      </c>
      <c r="F185" s="280">
        <v>7154.8</v>
      </c>
      <c r="G185" s="280">
        <v>7585.3</v>
      </c>
      <c r="H185" s="280">
        <v>8085.7</v>
      </c>
      <c r="I185" s="280">
        <v>8597.7999999999993</v>
      </c>
      <c r="J185" s="752"/>
      <c r="K185" s="752"/>
      <c r="L185" s="752"/>
      <c r="M185" s="752"/>
      <c r="N185" s="641"/>
      <c r="O185" s="281"/>
      <c r="P185" s="11"/>
    </row>
    <row r="186" spans="1:18" s="20" customFormat="1" x14ac:dyDescent="0.2">
      <c r="A186" s="881"/>
      <c r="B186" s="794"/>
      <c r="C186" s="21" t="s">
        <v>1466</v>
      </c>
      <c r="D186" s="280">
        <v>5.5</v>
      </c>
      <c r="E186" s="280">
        <v>5.3</v>
      </c>
      <c r="F186" s="280">
        <v>5.7</v>
      </c>
      <c r="G186" s="280">
        <v>6</v>
      </c>
      <c r="H186" s="280">
        <v>6.5</v>
      </c>
      <c r="I186" s="280">
        <v>6.9</v>
      </c>
      <c r="J186" s="752"/>
      <c r="K186" s="752"/>
      <c r="L186" s="752"/>
      <c r="M186" s="752"/>
      <c r="N186" s="641"/>
      <c r="O186" s="281"/>
      <c r="P186" s="11"/>
    </row>
    <row r="187" spans="1:18" s="20" customFormat="1" x14ac:dyDescent="0.2">
      <c r="A187" s="882"/>
      <c r="B187" s="704"/>
      <c r="C187" s="21" t="s">
        <v>979</v>
      </c>
      <c r="D187" s="280">
        <v>7.3</v>
      </c>
      <c r="E187" s="280">
        <v>7.3</v>
      </c>
      <c r="F187" s="280">
        <v>7.8</v>
      </c>
      <c r="G187" s="280">
        <v>8.3000000000000007</v>
      </c>
      <c r="H187" s="280">
        <v>8.9</v>
      </c>
      <c r="I187" s="280">
        <v>9.4</v>
      </c>
      <c r="J187" s="753"/>
      <c r="K187" s="753"/>
      <c r="L187" s="753"/>
      <c r="M187" s="753"/>
      <c r="N187" s="642"/>
      <c r="O187" s="281"/>
      <c r="P187" s="11"/>
    </row>
    <row r="188" spans="1:18" s="20" customFormat="1" ht="51" x14ac:dyDescent="0.2">
      <c r="A188" s="883">
        <v>31</v>
      </c>
      <c r="B188" s="608" t="s">
        <v>2970</v>
      </c>
      <c r="C188" s="90" t="s">
        <v>2903</v>
      </c>
      <c r="D188" s="406">
        <v>80101.600000000006</v>
      </c>
      <c r="E188" s="406">
        <v>84301.4</v>
      </c>
      <c r="F188" s="406">
        <v>890001.8</v>
      </c>
      <c r="G188" s="406">
        <v>94302.2</v>
      </c>
      <c r="H188" s="406">
        <v>99305.3</v>
      </c>
      <c r="I188" s="406">
        <v>104402.1</v>
      </c>
      <c r="J188" s="795">
        <f>J196+J218+J223+J251+J259</f>
        <v>2574.7470000000003</v>
      </c>
      <c r="K188" s="795">
        <f>K196+K218+K223+K251+K259</f>
        <v>1628.547</v>
      </c>
      <c r="L188" s="795">
        <f>L196+L218+L223+L251+L259</f>
        <v>885</v>
      </c>
      <c r="M188" s="795">
        <f>M196+M218+M223+M251+M259</f>
        <v>61.2</v>
      </c>
      <c r="N188" s="591" t="s">
        <v>1296</v>
      </c>
      <c r="O188" s="406"/>
      <c r="P188" s="11"/>
    </row>
    <row r="189" spans="1:18" s="20" customFormat="1" x14ac:dyDescent="0.2">
      <c r="A189" s="883"/>
      <c r="B189" s="609"/>
      <c r="C189" s="88" t="s">
        <v>978</v>
      </c>
      <c r="D189" s="406">
        <v>74309.7</v>
      </c>
      <c r="E189" s="406">
        <v>78300</v>
      </c>
      <c r="F189" s="406">
        <v>82500</v>
      </c>
      <c r="G189" s="406">
        <v>87300</v>
      </c>
      <c r="H189" s="406">
        <v>92450.7</v>
      </c>
      <c r="I189" s="406">
        <v>97905</v>
      </c>
      <c r="J189" s="796"/>
      <c r="K189" s="796"/>
      <c r="L189" s="796"/>
      <c r="M189" s="796"/>
      <c r="N189" s="592"/>
      <c r="O189" s="406"/>
      <c r="P189" s="11"/>
    </row>
    <row r="190" spans="1:18" s="20" customFormat="1" x14ac:dyDescent="0.2">
      <c r="A190" s="883"/>
      <c r="B190" s="609"/>
      <c r="C190" s="88" t="s">
        <v>1466</v>
      </c>
      <c r="D190" s="406">
        <v>5798.9</v>
      </c>
      <c r="E190" s="406">
        <v>5825.3</v>
      </c>
      <c r="F190" s="160">
        <v>6000</v>
      </c>
      <c r="G190" s="406">
        <v>6180</v>
      </c>
      <c r="H190" s="406">
        <v>6272.7</v>
      </c>
      <c r="I190" s="406">
        <v>6452.7</v>
      </c>
      <c r="J190" s="796"/>
      <c r="K190" s="796"/>
      <c r="L190" s="796"/>
      <c r="M190" s="796"/>
      <c r="N190" s="592"/>
      <c r="O190" s="406"/>
      <c r="P190" s="11"/>
    </row>
    <row r="191" spans="1:18" s="20" customFormat="1" x14ac:dyDescent="0.2">
      <c r="A191" s="883"/>
      <c r="B191" s="609"/>
      <c r="C191" s="88" t="s">
        <v>979</v>
      </c>
      <c r="D191" s="406">
        <v>1.1000000000000001</v>
      </c>
      <c r="E191" s="406">
        <v>1.4</v>
      </c>
      <c r="F191" s="406">
        <v>1.8</v>
      </c>
      <c r="G191" s="406">
        <v>2.2000000000000002</v>
      </c>
      <c r="H191" s="406">
        <v>2.3290000000000002</v>
      </c>
      <c r="I191" s="406">
        <v>2.4660000000000002</v>
      </c>
      <c r="J191" s="796"/>
      <c r="K191" s="796"/>
      <c r="L191" s="796"/>
      <c r="M191" s="796"/>
      <c r="N191" s="592"/>
      <c r="O191" s="406"/>
      <c r="P191" s="11"/>
    </row>
    <row r="192" spans="1:18" s="20" customFormat="1" ht="25.5" x14ac:dyDescent="0.2">
      <c r="A192" s="883"/>
      <c r="B192" s="609"/>
      <c r="C192" s="88" t="s">
        <v>2904</v>
      </c>
      <c r="D192" s="283">
        <v>671469.3</v>
      </c>
      <c r="E192" s="283">
        <v>661830.69999999995</v>
      </c>
      <c r="F192" s="283">
        <v>716984.2</v>
      </c>
      <c r="G192" s="283">
        <v>760022.6</v>
      </c>
      <c r="H192" s="283">
        <v>810235</v>
      </c>
      <c r="I192" s="283">
        <v>861562.1</v>
      </c>
      <c r="J192" s="796"/>
      <c r="K192" s="796"/>
      <c r="L192" s="796"/>
      <c r="M192" s="796"/>
      <c r="N192" s="592"/>
      <c r="O192" s="283"/>
      <c r="P192" s="11"/>
    </row>
    <row r="193" spans="1:18" s="20" customFormat="1" x14ac:dyDescent="0.2">
      <c r="A193" s="883"/>
      <c r="B193" s="609"/>
      <c r="C193" s="88" t="s">
        <v>978</v>
      </c>
      <c r="D193" s="290">
        <v>648788.30000000005</v>
      </c>
      <c r="E193" s="290">
        <v>636700</v>
      </c>
      <c r="F193" s="290">
        <v>690088</v>
      </c>
      <c r="G193" s="290">
        <v>731063</v>
      </c>
      <c r="H193" s="290">
        <v>785892.7</v>
      </c>
      <c r="I193" s="290">
        <v>844834.7</v>
      </c>
      <c r="J193" s="796"/>
      <c r="K193" s="796"/>
      <c r="L193" s="796"/>
      <c r="M193" s="796"/>
      <c r="N193" s="592"/>
      <c r="O193" s="283"/>
      <c r="P193" s="11"/>
    </row>
    <row r="194" spans="1:18" s="20" customFormat="1" x14ac:dyDescent="0.2">
      <c r="A194" s="883"/>
      <c r="B194" s="609"/>
      <c r="C194" s="88" t="s">
        <v>1466</v>
      </c>
      <c r="D194" s="290">
        <v>547.70000000000005</v>
      </c>
      <c r="E194" s="290">
        <v>426</v>
      </c>
      <c r="F194" s="290">
        <v>502</v>
      </c>
      <c r="G194" s="290">
        <v>508</v>
      </c>
      <c r="H194" s="290">
        <v>546.1</v>
      </c>
      <c r="I194" s="290">
        <v>581.70000000000005</v>
      </c>
      <c r="J194" s="796"/>
      <c r="K194" s="796"/>
      <c r="L194" s="796"/>
      <c r="M194" s="796"/>
      <c r="N194" s="592"/>
      <c r="O194" s="283"/>
      <c r="P194" s="11"/>
    </row>
    <row r="195" spans="1:18" s="20" customFormat="1" x14ac:dyDescent="0.2">
      <c r="A195" s="883"/>
      <c r="B195" s="610"/>
      <c r="C195" s="88" t="s">
        <v>979</v>
      </c>
      <c r="D195" s="290">
        <v>730.6</v>
      </c>
      <c r="E195" s="290">
        <v>887.9</v>
      </c>
      <c r="F195" s="290">
        <v>910.3</v>
      </c>
      <c r="G195" s="290">
        <v>929</v>
      </c>
      <c r="H195" s="290">
        <v>998.6</v>
      </c>
      <c r="I195" s="290">
        <v>1073.5</v>
      </c>
      <c r="J195" s="797"/>
      <c r="K195" s="797"/>
      <c r="L195" s="797"/>
      <c r="M195" s="797"/>
      <c r="N195" s="593"/>
      <c r="O195" s="283"/>
      <c r="P195" s="11"/>
    </row>
    <row r="196" spans="1:18" s="20" customFormat="1" ht="25.5" x14ac:dyDescent="0.2">
      <c r="A196" s="884">
        <v>32</v>
      </c>
      <c r="B196" s="683" t="s">
        <v>2980</v>
      </c>
      <c r="C196" s="14" t="s">
        <v>1467</v>
      </c>
      <c r="D196" s="284">
        <v>20</v>
      </c>
      <c r="E196" s="284">
        <v>20</v>
      </c>
      <c r="F196" s="284">
        <v>20</v>
      </c>
      <c r="G196" s="284">
        <v>20</v>
      </c>
      <c r="H196" s="284">
        <v>20</v>
      </c>
      <c r="I196" s="284">
        <v>20</v>
      </c>
      <c r="J196" s="723">
        <f>SUM(J200:J217)</f>
        <v>863.7</v>
      </c>
      <c r="K196" s="723">
        <f>SUM(K200:K217)</f>
        <v>468.7</v>
      </c>
      <c r="L196" s="723">
        <f>SUM(L200:L217)</f>
        <v>389.5</v>
      </c>
      <c r="M196" s="723">
        <f>SUM(M200:M217)</f>
        <v>5.5</v>
      </c>
      <c r="N196" s="711" t="s">
        <v>1296</v>
      </c>
      <c r="O196" s="282"/>
      <c r="P196" s="11"/>
    </row>
    <row r="197" spans="1:18" s="20" customFormat="1" x14ac:dyDescent="0.2">
      <c r="A197" s="885"/>
      <c r="B197" s="684"/>
      <c r="C197" s="14" t="s">
        <v>981</v>
      </c>
      <c r="D197" s="284">
        <v>730.3</v>
      </c>
      <c r="E197" s="284">
        <v>817.7</v>
      </c>
      <c r="F197" s="284">
        <v>863.4</v>
      </c>
      <c r="G197" s="284">
        <v>914.7</v>
      </c>
      <c r="H197" s="284">
        <v>963.2</v>
      </c>
      <c r="I197" s="284">
        <v>1012.6</v>
      </c>
      <c r="J197" s="724"/>
      <c r="K197" s="724"/>
      <c r="L197" s="724"/>
      <c r="M197" s="724"/>
      <c r="N197" s="712"/>
      <c r="O197" s="282"/>
      <c r="P197" s="11"/>
    </row>
    <row r="198" spans="1:18" s="20" customFormat="1" x14ac:dyDescent="0.2">
      <c r="A198" s="885"/>
      <c r="B198" s="684"/>
      <c r="C198" s="14" t="s">
        <v>982</v>
      </c>
      <c r="D198" s="284">
        <v>116471.5</v>
      </c>
      <c r="E198" s="284">
        <v>120198.6</v>
      </c>
      <c r="F198" s="284">
        <v>124044.9</v>
      </c>
      <c r="G198" s="284">
        <v>128014.39999999999</v>
      </c>
      <c r="H198" s="284">
        <v>132110.79999999999</v>
      </c>
      <c r="I198" s="284">
        <v>136388.4</v>
      </c>
      <c r="J198" s="724"/>
      <c r="K198" s="724"/>
      <c r="L198" s="724"/>
      <c r="M198" s="724"/>
      <c r="N198" s="712"/>
      <c r="O198" s="282"/>
      <c r="P198" s="11"/>
    </row>
    <row r="199" spans="1:18" s="20" customFormat="1" x14ac:dyDescent="0.2">
      <c r="A199" s="886"/>
      <c r="B199" s="685"/>
      <c r="C199" s="14" t="s">
        <v>983</v>
      </c>
      <c r="D199" s="284">
        <v>14.6</v>
      </c>
      <c r="E199" s="284">
        <v>15.3</v>
      </c>
      <c r="F199" s="284">
        <v>16.100000000000001</v>
      </c>
      <c r="G199" s="284">
        <v>16.899999999999999</v>
      </c>
      <c r="H199" s="284">
        <v>17.7</v>
      </c>
      <c r="I199" s="284">
        <v>18.600000000000001</v>
      </c>
      <c r="J199" s="725"/>
      <c r="K199" s="725"/>
      <c r="L199" s="725"/>
      <c r="M199" s="725"/>
      <c r="N199" s="760"/>
      <c r="O199" s="282"/>
      <c r="P199" s="11"/>
    </row>
    <row r="200" spans="1:18" s="20" customFormat="1" ht="51" x14ac:dyDescent="0.2">
      <c r="A200" s="437" t="s">
        <v>2861</v>
      </c>
      <c r="B200" s="311" t="s">
        <v>2054</v>
      </c>
      <c r="C200" s="15" t="s">
        <v>984</v>
      </c>
      <c r="D200" s="38"/>
      <c r="E200" s="4" t="s">
        <v>21</v>
      </c>
      <c r="F200" s="4" t="s">
        <v>21</v>
      </c>
      <c r="G200" s="4" t="s">
        <v>21</v>
      </c>
      <c r="H200" s="38"/>
      <c r="I200" s="38"/>
      <c r="J200" s="222">
        <v>0.5</v>
      </c>
      <c r="K200" s="222">
        <v>0.5</v>
      </c>
      <c r="L200" s="222"/>
      <c r="M200" s="229"/>
      <c r="N200" s="27" t="s">
        <v>986</v>
      </c>
      <c r="O200" s="38"/>
      <c r="P200" s="11"/>
    </row>
    <row r="201" spans="1:18" s="20" customFormat="1" ht="76.5" x14ac:dyDescent="0.2">
      <c r="A201" s="442" t="s">
        <v>2862</v>
      </c>
      <c r="B201" s="304" t="s">
        <v>2399</v>
      </c>
      <c r="C201" s="15" t="s">
        <v>1559</v>
      </c>
      <c r="D201" s="286"/>
      <c r="E201" s="4" t="s">
        <v>21</v>
      </c>
      <c r="F201" s="4" t="s">
        <v>21</v>
      </c>
      <c r="G201" s="4" t="s">
        <v>21</v>
      </c>
      <c r="H201" s="4" t="s">
        <v>21</v>
      </c>
      <c r="I201" s="4" t="s">
        <v>21</v>
      </c>
      <c r="J201" s="229">
        <v>47.5</v>
      </c>
      <c r="K201" s="229"/>
      <c r="L201" s="229">
        <v>47.5</v>
      </c>
      <c r="M201" s="229"/>
      <c r="N201" s="27" t="s">
        <v>986</v>
      </c>
      <c r="O201" s="27" t="s">
        <v>66</v>
      </c>
      <c r="P201" s="11"/>
    </row>
    <row r="202" spans="1:18" s="20" customFormat="1" x14ac:dyDescent="0.2">
      <c r="A202" s="437" t="s">
        <v>2863</v>
      </c>
      <c r="B202" s="303" t="s">
        <v>2489</v>
      </c>
      <c r="C202" s="15" t="s">
        <v>987</v>
      </c>
      <c r="D202" s="4"/>
      <c r="E202" s="4" t="s">
        <v>21</v>
      </c>
      <c r="F202" s="4" t="s">
        <v>21</v>
      </c>
      <c r="G202" s="4" t="s">
        <v>21</v>
      </c>
      <c r="H202" s="4"/>
      <c r="I202" s="4"/>
      <c r="J202" s="229">
        <v>15</v>
      </c>
      <c r="K202" s="222"/>
      <c r="L202" s="229">
        <v>15</v>
      </c>
      <c r="M202" s="229"/>
      <c r="N202" s="27" t="s">
        <v>986</v>
      </c>
      <c r="O202" s="38" t="s">
        <v>60</v>
      </c>
    </row>
    <row r="203" spans="1:18" s="20" customFormat="1" ht="38.25" x14ac:dyDescent="0.2">
      <c r="A203" s="442" t="s">
        <v>2864</v>
      </c>
      <c r="B203" s="303" t="s">
        <v>2599</v>
      </c>
      <c r="C203" s="15" t="s">
        <v>988</v>
      </c>
      <c r="D203" s="4"/>
      <c r="E203" s="4" t="s">
        <v>21</v>
      </c>
      <c r="F203" s="4" t="s">
        <v>21</v>
      </c>
      <c r="G203" s="4" t="s">
        <v>21</v>
      </c>
      <c r="H203" s="4"/>
      <c r="I203" s="4"/>
      <c r="J203" s="229">
        <v>5.5</v>
      </c>
      <c r="K203" s="222"/>
      <c r="L203" s="222"/>
      <c r="M203" s="229">
        <v>5.5</v>
      </c>
      <c r="N203" s="27" t="s">
        <v>989</v>
      </c>
      <c r="O203" s="38"/>
    </row>
    <row r="204" spans="1:18" s="20" customFormat="1" ht="25.5" x14ac:dyDescent="0.2">
      <c r="A204" s="437" t="s">
        <v>2865</v>
      </c>
      <c r="B204" s="303" t="s">
        <v>2722</v>
      </c>
      <c r="C204" s="15" t="s">
        <v>1141</v>
      </c>
      <c r="D204" s="161"/>
      <c r="E204" s="4" t="s">
        <v>21</v>
      </c>
      <c r="F204" s="4" t="s">
        <v>21</v>
      </c>
      <c r="G204" s="4" t="s">
        <v>21</v>
      </c>
      <c r="H204" s="4" t="s">
        <v>21</v>
      </c>
      <c r="I204" s="162"/>
      <c r="J204" s="229">
        <v>2.8</v>
      </c>
      <c r="K204" s="230"/>
      <c r="L204" s="229">
        <v>2.8</v>
      </c>
      <c r="M204" s="230"/>
      <c r="N204" s="27" t="s">
        <v>986</v>
      </c>
      <c r="O204" s="27" t="s">
        <v>990</v>
      </c>
    </row>
    <row r="205" spans="1:18" s="20" customFormat="1" ht="25.5" x14ac:dyDescent="0.2">
      <c r="A205" s="442" t="s">
        <v>2866</v>
      </c>
      <c r="B205" s="303" t="s">
        <v>2819</v>
      </c>
      <c r="C205" s="15" t="s">
        <v>1142</v>
      </c>
      <c r="D205" s="4"/>
      <c r="E205" s="4" t="s">
        <v>21</v>
      </c>
      <c r="F205" s="4" t="s">
        <v>21</v>
      </c>
      <c r="G205" s="4" t="s">
        <v>21</v>
      </c>
      <c r="H205" s="4"/>
      <c r="I205" s="4"/>
      <c r="J205" s="229">
        <v>3.2</v>
      </c>
      <c r="K205" s="229">
        <v>3.2</v>
      </c>
      <c r="L205" s="229"/>
      <c r="M205" s="229"/>
      <c r="N205" s="27" t="s">
        <v>986</v>
      </c>
      <c r="O205" s="38"/>
    </row>
    <row r="206" spans="1:18" s="20" customFormat="1" ht="38.25" x14ac:dyDescent="0.2">
      <c r="A206" s="437" t="s">
        <v>2867</v>
      </c>
      <c r="B206" s="303" t="s">
        <v>2091</v>
      </c>
      <c r="C206" s="15" t="s">
        <v>1143</v>
      </c>
      <c r="D206" s="4"/>
      <c r="E206" s="4" t="s">
        <v>21</v>
      </c>
      <c r="F206" s="4" t="s">
        <v>21</v>
      </c>
      <c r="G206" s="4" t="s">
        <v>21</v>
      </c>
      <c r="H206" s="4" t="s">
        <v>21</v>
      </c>
      <c r="I206" s="4"/>
      <c r="J206" s="229">
        <v>6.3</v>
      </c>
      <c r="K206" s="229">
        <v>6.3</v>
      </c>
      <c r="L206" s="229"/>
      <c r="M206" s="229"/>
      <c r="N206" s="27" t="s">
        <v>986</v>
      </c>
      <c r="O206" s="38" t="s">
        <v>60</v>
      </c>
    </row>
    <row r="207" spans="1:18" s="20" customFormat="1" ht="51" x14ac:dyDescent="0.2">
      <c r="A207" s="442" t="s">
        <v>2868</v>
      </c>
      <c r="B207" s="304" t="s">
        <v>2132</v>
      </c>
      <c r="C207" s="15" t="s">
        <v>992</v>
      </c>
      <c r="D207" s="286"/>
      <c r="E207" s="4"/>
      <c r="F207" s="4" t="s">
        <v>21</v>
      </c>
      <c r="G207" s="4" t="s">
        <v>21</v>
      </c>
      <c r="H207" s="4" t="s">
        <v>21</v>
      </c>
      <c r="I207" s="4"/>
      <c r="J207" s="229">
        <v>226.5</v>
      </c>
      <c r="K207" s="229">
        <v>0.2</v>
      </c>
      <c r="L207" s="229">
        <v>226.3</v>
      </c>
      <c r="M207" s="229"/>
      <c r="N207" s="27" t="s">
        <v>986</v>
      </c>
      <c r="O207" s="27" t="s">
        <v>993</v>
      </c>
    </row>
    <row r="208" spans="1:18" s="20" customFormat="1" ht="38.25" x14ac:dyDescent="0.2">
      <c r="A208" s="437" t="s">
        <v>2869</v>
      </c>
      <c r="B208" s="303" t="s">
        <v>2179</v>
      </c>
      <c r="C208" s="15" t="s">
        <v>994</v>
      </c>
      <c r="D208" s="286"/>
      <c r="E208" s="4" t="s">
        <v>21</v>
      </c>
      <c r="F208" s="4" t="s">
        <v>21</v>
      </c>
      <c r="G208" s="4" t="s">
        <v>21</v>
      </c>
      <c r="H208" s="4"/>
      <c r="I208" s="4"/>
      <c r="J208" s="229">
        <v>30.5</v>
      </c>
      <c r="K208" s="229">
        <v>0.3</v>
      </c>
      <c r="L208" s="229">
        <v>30.2</v>
      </c>
      <c r="M208" s="229"/>
      <c r="N208" s="27" t="s">
        <v>986</v>
      </c>
      <c r="O208" s="27" t="s">
        <v>995</v>
      </c>
      <c r="Q208" s="48"/>
      <c r="R208" s="48"/>
    </row>
    <row r="209" spans="1:18" s="20" customFormat="1" ht="25.5" x14ac:dyDescent="0.2">
      <c r="A209" s="442" t="s">
        <v>2870</v>
      </c>
      <c r="B209" s="303" t="s">
        <v>2184</v>
      </c>
      <c r="C209" s="15" t="s">
        <v>997</v>
      </c>
      <c r="D209" s="286"/>
      <c r="E209" s="4"/>
      <c r="F209" s="4" t="s">
        <v>21</v>
      </c>
      <c r="G209" s="4" t="s">
        <v>21</v>
      </c>
      <c r="H209" s="4" t="s">
        <v>21</v>
      </c>
      <c r="I209" s="4"/>
      <c r="J209" s="229">
        <v>57.1</v>
      </c>
      <c r="K209" s="229">
        <v>57.1</v>
      </c>
      <c r="L209" s="229"/>
      <c r="M209" s="229"/>
      <c r="N209" s="27" t="s">
        <v>986</v>
      </c>
      <c r="O209" s="38"/>
      <c r="Q209" s="48"/>
      <c r="R209" s="48"/>
    </row>
    <row r="210" spans="1:18" s="20" customFormat="1" ht="25.5" x14ac:dyDescent="0.2">
      <c r="A210" s="437" t="s">
        <v>2871</v>
      </c>
      <c r="B210" s="303" t="s">
        <v>2055</v>
      </c>
      <c r="C210" s="15" t="s">
        <v>997</v>
      </c>
      <c r="D210" s="4"/>
      <c r="E210" s="4" t="s">
        <v>21</v>
      </c>
      <c r="F210" s="4" t="s">
        <v>21</v>
      </c>
      <c r="G210" s="4" t="s">
        <v>21</v>
      </c>
      <c r="H210" s="4" t="s">
        <v>21</v>
      </c>
      <c r="I210" s="4"/>
      <c r="J210" s="229">
        <v>39.799999999999997</v>
      </c>
      <c r="K210" s="229">
        <v>39.799999999999997</v>
      </c>
      <c r="L210" s="229"/>
      <c r="M210" s="229"/>
      <c r="N210" s="27" t="s">
        <v>996</v>
      </c>
      <c r="O210" s="38"/>
      <c r="Q210" s="48"/>
      <c r="R210" s="48"/>
    </row>
    <row r="211" spans="1:18" s="20" customFormat="1" ht="25.5" x14ac:dyDescent="0.2">
      <c r="A211" s="442" t="s">
        <v>2971</v>
      </c>
      <c r="B211" s="304" t="s">
        <v>2204</v>
      </c>
      <c r="C211" s="15" t="s">
        <v>1144</v>
      </c>
      <c r="D211" s="286"/>
      <c r="E211" s="4" t="s">
        <v>21</v>
      </c>
      <c r="F211" s="4" t="s">
        <v>21</v>
      </c>
      <c r="G211" s="4" t="s">
        <v>21</v>
      </c>
      <c r="H211" s="4" t="s">
        <v>21</v>
      </c>
      <c r="I211" s="4"/>
      <c r="J211" s="229">
        <v>21.5</v>
      </c>
      <c r="K211" s="229">
        <v>21.5</v>
      </c>
      <c r="L211" s="229"/>
      <c r="M211" s="229"/>
      <c r="N211" s="27"/>
      <c r="O211" s="27"/>
      <c r="Q211" s="48"/>
      <c r="R211" s="48"/>
    </row>
    <row r="212" spans="1:18" s="20" customFormat="1" ht="38.25" x14ac:dyDescent="0.2">
      <c r="A212" s="437" t="s">
        <v>2972</v>
      </c>
      <c r="B212" s="304" t="s">
        <v>2211</v>
      </c>
      <c r="C212" s="15" t="s">
        <v>998</v>
      </c>
      <c r="D212" s="286"/>
      <c r="E212" s="4"/>
      <c r="F212" s="4" t="s">
        <v>21</v>
      </c>
      <c r="G212" s="4" t="s">
        <v>21</v>
      </c>
      <c r="H212" s="4" t="s">
        <v>21</v>
      </c>
      <c r="I212" s="4" t="s">
        <v>21</v>
      </c>
      <c r="J212" s="229">
        <v>67.7</v>
      </c>
      <c r="K212" s="229"/>
      <c r="L212" s="229">
        <v>67.7</v>
      </c>
      <c r="M212" s="229"/>
      <c r="N212" s="27" t="s">
        <v>999</v>
      </c>
      <c r="O212" s="38" t="s">
        <v>66</v>
      </c>
      <c r="Q212" s="48"/>
      <c r="R212" s="48"/>
    </row>
    <row r="213" spans="1:18" s="20" customFormat="1" ht="51" x14ac:dyDescent="0.2">
      <c r="A213" s="442" t="s">
        <v>2973</v>
      </c>
      <c r="B213" s="304" t="s">
        <v>2217</v>
      </c>
      <c r="C213" s="15" t="s">
        <v>1000</v>
      </c>
      <c r="D213" s="286"/>
      <c r="E213" s="4" t="s">
        <v>21</v>
      </c>
      <c r="F213" s="4" t="s">
        <v>21</v>
      </c>
      <c r="G213" s="4" t="s">
        <v>21</v>
      </c>
      <c r="H213" s="4" t="s">
        <v>21</v>
      </c>
      <c r="I213" s="4"/>
      <c r="J213" s="229">
        <v>89</v>
      </c>
      <c r="K213" s="229">
        <v>89</v>
      </c>
      <c r="L213" s="229"/>
      <c r="M213" s="229"/>
      <c r="N213" s="27" t="s">
        <v>996</v>
      </c>
      <c r="O213" s="38"/>
    </row>
    <row r="214" spans="1:18" s="20" customFormat="1" ht="51" x14ac:dyDescent="0.2">
      <c r="A214" s="437" t="s">
        <v>2974</v>
      </c>
      <c r="B214" s="304" t="s">
        <v>2222</v>
      </c>
      <c r="C214" s="15" t="s">
        <v>1001</v>
      </c>
      <c r="D214" s="286"/>
      <c r="E214" s="4" t="s">
        <v>80</v>
      </c>
      <c r="F214" s="4" t="s">
        <v>21</v>
      </c>
      <c r="G214" s="4" t="s">
        <v>21</v>
      </c>
      <c r="H214" s="4" t="s">
        <v>21</v>
      </c>
      <c r="I214" s="4" t="s">
        <v>21</v>
      </c>
      <c r="J214" s="229">
        <v>50</v>
      </c>
      <c r="K214" s="229">
        <v>50</v>
      </c>
      <c r="L214" s="229"/>
      <c r="M214" s="229"/>
      <c r="N214" s="27" t="s">
        <v>996</v>
      </c>
      <c r="O214" s="38"/>
    </row>
    <row r="215" spans="1:18" s="20" customFormat="1" ht="38.25" x14ac:dyDescent="0.2">
      <c r="A215" s="442" t="s">
        <v>2975</v>
      </c>
      <c r="B215" s="304" t="s">
        <v>2223</v>
      </c>
      <c r="C215" s="15" t="s">
        <v>1002</v>
      </c>
      <c r="D215" s="286"/>
      <c r="E215" s="4"/>
      <c r="F215" s="4" t="s">
        <v>21</v>
      </c>
      <c r="G215" s="4" t="s">
        <v>21</v>
      </c>
      <c r="H215" s="4" t="s">
        <v>21</v>
      </c>
      <c r="I215" s="4"/>
      <c r="J215" s="229">
        <v>47</v>
      </c>
      <c r="K215" s="229">
        <v>47</v>
      </c>
      <c r="L215" s="229"/>
      <c r="M215" s="229"/>
      <c r="N215" s="27" t="s">
        <v>996</v>
      </c>
      <c r="O215" s="38"/>
    </row>
    <row r="216" spans="1:18" s="20" customFormat="1" ht="51" x14ac:dyDescent="0.2">
      <c r="A216" s="437" t="s">
        <v>2976</v>
      </c>
      <c r="B216" s="304" t="s">
        <v>2092</v>
      </c>
      <c r="C216" s="15" t="s">
        <v>1469</v>
      </c>
      <c r="D216" s="286"/>
      <c r="E216" s="4" t="s">
        <v>21</v>
      </c>
      <c r="F216" s="4" t="s">
        <v>21</v>
      </c>
      <c r="G216" s="4" t="s">
        <v>21</v>
      </c>
      <c r="H216" s="4" t="s">
        <v>21</v>
      </c>
      <c r="I216" s="4" t="s">
        <v>21</v>
      </c>
      <c r="J216" s="229">
        <v>113.8</v>
      </c>
      <c r="K216" s="229">
        <v>113.8</v>
      </c>
      <c r="L216" s="229"/>
      <c r="M216" s="229"/>
      <c r="N216" s="27" t="s">
        <v>996</v>
      </c>
      <c r="O216" s="27"/>
    </row>
    <row r="217" spans="1:18" s="20" customFormat="1" ht="25.5" x14ac:dyDescent="0.2">
      <c r="A217" s="442" t="s">
        <v>2977</v>
      </c>
      <c r="B217" s="304" t="s">
        <v>2133</v>
      </c>
      <c r="C217" s="15" t="s">
        <v>1468</v>
      </c>
      <c r="D217" s="286"/>
      <c r="E217" s="4"/>
      <c r="F217" s="4" t="s">
        <v>21</v>
      </c>
      <c r="G217" s="4" t="s">
        <v>21</v>
      </c>
      <c r="H217" s="4" t="s">
        <v>21</v>
      </c>
      <c r="I217" s="4"/>
      <c r="J217" s="229">
        <v>40</v>
      </c>
      <c r="K217" s="229">
        <v>40</v>
      </c>
      <c r="L217" s="229"/>
      <c r="M217" s="229"/>
      <c r="N217" s="27" t="s">
        <v>996</v>
      </c>
      <c r="O217" s="27"/>
    </row>
    <row r="218" spans="1:18" s="20" customFormat="1" ht="25.5" x14ac:dyDescent="0.2">
      <c r="A218" s="884">
        <v>33</v>
      </c>
      <c r="B218" s="683" t="s">
        <v>2978</v>
      </c>
      <c r="C218" s="14" t="s">
        <v>2905</v>
      </c>
      <c r="D218" s="282">
        <v>7303.4</v>
      </c>
      <c r="E218" s="284">
        <v>7712.3</v>
      </c>
      <c r="F218" s="284">
        <v>8144.2</v>
      </c>
      <c r="G218" s="284">
        <v>8600.2999999999993</v>
      </c>
      <c r="H218" s="284">
        <v>9081.9</v>
      </c>
      <c r="I218" s="284">
        <v>9590.5</v>
      </c>
      <c r="J218" s="800">
        <f>SUM(J221:J222)</f>
        <v>3.5</v>
      </c>
      <c r="K218" s="800">
        <f>SUM(K221:K222)</f>
        <v>2.4</v>
      </c>
      <c r="L218" s="800">
        <f>SUM(L221:L222)</f>
        <v>0</v>
      </c>
      <c r="M218" s="800">
        <f>SUM(M221:M222)</f>
        <v>1.1000000000000001</v>
      </c>
      <c r="N218" s="282" t="s">
        <v>986</v>
      </c>
      <c r="O218" s="282"/>
    </row>
    <row r="219" spans="1:18" s="20" customFormat="1" x14ac:dyDescent="0.2">
      <c r="A219" s="885"/>
      <c r="B219" s="684"/>
      <c r="C219" s="14" t="s">
        <v>1145</v>
      </c>
      <c r="D219" s="282">
        <v>7228.9</v>
      </c>
      <c r="E219" s="284">
        <v>7467.4</v>
      </c>
      <c r="F219" s="284">
        <v>7713.8</v>
      </c>
      <c r="G219" s="284">
        <v>7968.4</v>
      </c>
      <c r="H219" s="284">
        <v>8231.2999999999993</v>
      </c>
      <c r="I219" s="284">
        <v>8503</v>
      </c>
      <c r="J219" s="866"/>
      <c r="K219" s="866"/>
      <c r="L219" s="866"/>
      <c r="M219" s="866"/>
      <c r="N219" s="282"/>
      <c r="O219" s="284"/>
    </row>
    <row r="220" spans="1:18" s="20" customFormat="1" x14ac:dyDescent="0.2">
      <c r="A220" s="886"/>
      <c r="B220" s="685"/>
      <c r="C220" s="14" t="s">
        <v>1146</v>
      </c>
      <c r="D220" s="284">
        <v>74309.7</v>
      </c>
      <c r="E220" s="284">
        <v>78322.399999999994</v>
      </c>
      <c r="F220" s="284">
        <v>82551.8</v>
      </c>
      <c r="G220" s="284">
        <v>87009.600000000006</v>
      </c>
      <c r="H220" s="284">
        <v>91708.1</v>
      </c>
      <c r="I220" s="284">
        <v>96660.3</v>
      </c>
      <c r="J220" s="801"/>
      <c r="K220" s="801"/>
      <c r="L220" s="801"/>
      <c r="M220" s="801"/>
      <c r="N220" s="282"/>
      <c r="O220" s="284"/>
    </row>
    <row r="221" spans="1:18" s="20" customFormat="1" ht="38.25" x14ac:dyDescent="0.2">
      <c r="A221" s="442" t="s">
        <v>2861</v>
      </c>
      <c r="B221" s="304" t="s">
        <v>2056</v>
      </c>
      <c r="C221" s="15" t="s">
        <v>1470</v>
      </c>
      <c r="D221" s="286"/>
      <c r="E221" s="4" t="s">
        <v>21</v>
      </c>
      <c r="F221" s="4" t="s">
        <v>21</v>
      </c>
      <c r="G221" s="4" t="s">
        <v>21</v>
      </c>
      <c r="H221" s="4" t="s">
        <v>21</v>
      </c>
      <c r="I221" s="4"/>
      <c r="J221" s="229">
        <v>2.4</v>
      </c>
      <c r="K221" s="229">
        <v>2.4</v>
      </c>
      <c r="L221" s="229"/>
      <c r="M221" s="229"/>
      <c r="N221" s="27" t="s">
        <v>996</v>
      </c>
      <c r="O221" s="27"/>
      <c r="Q221" s="51"/>
    </row>
    <row r="222" spans="1:18" s="20" customFormat="1" ht="38.25" x14ac:dyDescent="0.2">
      <c r="A222" s="442" t="s">
        <v>2862</v>
      </c>
      <c r="B222" s="304" t="s">
        <v>2400</v>
      </c>
      <c r="C222" s="15" t="s">
        <v>1147</v>
      </c>
      <c r="D222" s="286"/>
      <c r="E222" s="4" t="s">
        <v>21</v>
      </c>
      <c r="F222" s="4" t="s">
        <v>21</v>
      </c>
      <c r="G222" s="4" t="s">
        <v>21</v>
      </c>
      <c r="H222" s="4" t="s">
        <v>21</v>
      </c>
      <c r="I222" s="4"/>
      <c r="J222" s="233">
        <v>1.1000000000000001</v>
      </c>
      <c r="K222" s="233"/>
      <c r="L222" s="233"/>
      <c r="M222" s="229">
        <v>1.1000000000000001</v>
      </c>
      <c r="N222" s="27" t="s">
        <v>996</v>
      </c>
      <c r="O222" s="27"/>
    </row>
    <row r="223" spans="1:18" s="20" customFormat="1" ht="38.25" x14ac:dyDescent="0.2">
      <c r="A223" s="884">
        <v>34</v>
      </c>
      <c r="B223" s="683" t="s">
        <v>2979</v>
      </c>
      <c r="C223" s="14" t="s">
        <v>1148</v>
      </c>
      <c r="D223" s="282">
        <v>128</v>
      </c>
      <c r="E223" s="284">
        <v>128</v>
      </c>
      <c r="F223" s="284">
        <v>128</v>
      </c>
      <c r="G223" s="284">
        <v>128</v>
      </c>
      <c r="H223" s="284">
        <v>128</v>
      </c>
      <c r="I223" s="284">
        <v>128</v>
      </c>
      <c r="J223" s="800">
        <f>SUM(J225:J250)</f>
        <v>1183.6670000000001</v>
      </c>
      <c r="K223" s="800">
        <f>SUM(K225:K250)</f>
        <v>634.76700000000005</v>
      </c>
      <c r="L223" s="800">
        <f>SUM(L225:L250)</f>
        <v>494.3</v>
      </c>
      <c r="M223" s="800">
        <f>SUM(M225:M250)</f>
        <v>54.6</v>
      </c>
      <c r="N223" s="282" t="s">
        <v>986</v>
      </c>
      <c r="O223" s="282"/>
    </row>
    <row r="224" spans="1:18" s="20" customFormat="1" ht="38.25" x14ac:dyDescent="0.2">
      <c r="A224" s="886"/>
      <c r="B224" s="685"/>
      <c r="C224" s="14" t="s">
        <v>1149</v>
      </c>
      <c r="D224" s="282">
        <v>34</v>
      </c>
      <c r="E224" s="284">
        <v>44</v>
      </c>
      <c r="F224" s="284">
        <v>54</v>
      </c>
      <c r="G224" s="284">
        <v>64</v>
      </c>
      <c r="H224" s="284">
        <v>74</v>
      </c>
      <c r="I224" s="284">
        <v>84</v>
      </c>
      <c r="J224" s="801"/>
      <c r="K224" s="801"/>
      <c r="L224" s="801"/>
      <c r="M224" s="801"/>
      <c r="N224" s="282"/>
      <c r="O224" s="282"/>
    </row>
    <row r="225" spans="1:17" s="20" customFormat="1" ht="25.5" x14ac:dyDescent="0.2">
      <c r="A225" s="365" t="s">
        <v>2861</v>
      </c>
      <c r="B225" s="303" t="s">
        <v>2057</v>
      </c>
      <c r="C225" s="15" t="s">
        <v>1150</v>
      </c>
      <c r="D225" s="286"/>
      <c r="E225" s="4"/>
      <c r="F225" s="4" t="s">
        <v>21</v>
      </c>
      <c r="G225" s="4" t="s">
        <v>21</v>
      </c>
      <c r="H225" s="4" t="s">
        <v>21</v>
      </c>
      <c r="I225" s="4"/>
      <c r="J225" s="229">
        <v>2.5670000000000002</v>
      </c>
      <c r="K225" s="229">
        <v>2.5670000000000002</v>
      </c>
      <c r="L225" s="229"/>
      <c r="M225" s="229"/>
      <c r="N225" s="27" t="s">
        <v>996</v>
      </c>
      <c r="O225" s="27"/>
    </row>
    <row r="226" spans="1:17" s="20" customFormat="1" ht="51" x14ac:dyDescent="0.2">
      <c r="A226" s="365" t="s">
        <v>2862</v>
      </c>
      <c r="B226" s="303" t="s">
        <v>2401</v>
      </c>
      <c r="C226" s="15" t="s">
        <v>1150</v>
      </c>
      <c r="D226" s="286"/>
      <c r="E226" s="4"/>
      <c r="F226" s="4" t="s">
        <v>21</v>
      </c>
      <c r="G226" s="4" t="s">
        <v>21</v>
      </c>
      <c r="H226" s="4" t="s">
        <v>21</v>
      </c>
      <c r="I226" s="4"/>
      <c r="J226" s="229">
        <v>2.7</v>
      </c>
      <c r="K226" s="229">
        <v>2.7</v>
      </c>
      <c r="L226" s="229"/>
      <c r="M226" s="229"/>
      <c r="N226" s="27" t="s">
        <v>996</v>
      </c>
      <c r="O226" s="27"/>
    </row>
    <row r="227" spans="1:17" s="20" customFormat="1" ht="25.5" x14ac:dyDescent="0.2">
      <c r="A227" s="365" t="s">
        <v>2863</v>
      </c>
      <c r="B227" s="304" t="s">
        <v>2490</v>
      </c>
      <c r="C227" s="15" t="s">
        <v>1151</v>
      </c>
      <c r="D227" s="286"/>
      <c r="E227" s="4"/>
      <c r="F227" s="4" t="s">
        <v>21</v>
      </c>
      <c r="G227" s="4" t="s">
        <v>21</v>
      </c>
      <c r="H227" s="4" t="s">
        <v>21</v>
      </c>
      <c r="I227" s="4"/>
      <c r="J227" s="233">
        <v>54</v>
      </c>
      <c r="K227" s="233">
        <v>54</v>
      </c>
      <c r="L227" s="229"/>
      <c r="M227" s="229"/>
      <c r="N227" s="27" t="s">
        <v>996</v>
      </c>
      <c r="O227" s="27"/>
    </row>
    <row r="228" spans="1:17" s="20" customFormat="1" ht="38.25" x14ac:dyDescent="0.2">
      <c r="A228" s="365" t="s">
        <v>2864</v>
      </c>
      <c r="B228" s="304" t="s">
        <v>2600</v>
      </c>
      <c r="C228" s="15" t="s">
        <v>1151</v>
      </c>
      <c r="D228" s="286"/>
      <c r="E228" s="4"/>
      <c r="F228" s="4" t="s">
        <v>21</v>
      </c>
      <c r="G228" s="4" t="s">
        <v>21</v>
      </c>
      <c r="H228" s="4" t="s">
        <v>21</v>
      </c>
      <c r="I228" s="4"/>
      <c r="J228" s="229">
        <v>75</v>
      </c>
      <c r="K228" s="229"/>
      <c r="L228" s="229">
        <v>75</v>
      </c>
      <c r="M228" s="229"/>
      <c r="N228" s="27" t="s">
        <v>986</v>
      </c>
      <c r="O228" s="27" t="s">
        <v>1008</v>
      </c>
    </row>
    <row r="229" spans="1:17" s="20" customFormat="1" ht="38.25" x14ac:dyDescent="0.2">
      <c r="A229" s="365" t="s">
        <v>2865</v>
      </c>
      <c r="B229" s="304" t="s">
        <v>2723</v>
      </c>
      <c r="C229" s="15" t="s">
        <v>1471</v>
      </c>
      <c r="D229" s="286"/>
      <c r="E229" s="4"/>
      <c r="F229" s="4" t="s">
        <v>21</v>
      </c>
      <c r="G229" s="4" t="s">
        <v>21</v>
      </c>
      <c r="H229" s="4" t="s">
        <v>21</v>
      </c>
      <c r="I229" s="4"/>
      <c r="J229" s="229">
        <v>50.4</v>
      </c>
      <c r="K229" s="229"/>
      <c r="L229" s="229">
        <v>50.4</v>
      </c>
      <c r="M229" s="229"/>
      <c r="N229" s="27" t="s">
        <v>986</v>
      </c>
      <c r="O229" s="27" t="s">
        <v>995</v>
      </c>
    </row>
    <row r="230" spans="1:17" s="20" customFormat="1" ht="38.25" x14ac:dyDescent="0.2">
      <c r="A230" s="365" t="s">
        <v>2866</v>
      </c>
      <c r="B230" s="304" t="s">
        <v>2820</v>
      </c>
      <c r="C230" s="15" t="s">
        <v>1472</v>
      </c>
      <c r="D230" s="286"/>
      <c r="E230" s="4"/>
      <c r="F230" s="4" t="s">
        <v>21</v>
      </c>
      <c r="G230" s="4" t="s">
        <v>21</v>
      </c>
      <c r="H230" s="4" t="s">
        <v>21</v>
      </c>
      <c r="I230" s="4" t="s">
        <v>21</v>
      </c>
      <c r="J230" s="229">
        <v>75.599999999999994</v>
      </c>
      <c r="K230" s="234"/>
      <c r="L230" s="229">
        <v>75.599999999999994</v>
      </c>
      <c r="M230" s="229"/>
      <c r="N230" s="27" t="s">
        <v>996</v>
      </c>
      <c r="O230" s="27" t="s">
        <v>1003</v>
      </c>
    </row>
    <row r="231" spans="1:17" s="20" customFormat="1" ht="25.5" x14ac:dyDescent="0.2">
      <c r="A231" s="365" t="s">
        <v>2867</v>
      </c>
      <c r="B231" s="304" t="s">
        <v>2093</v>
      </c>
      <c r="C231" s="15" t="s">
        <v>1151</v>
      </c>
      <c r="D231" s="286"/>
      <c r="E231" s="4"/>
      <c r="F231" s="4" t="s">
        <v>21</v>
      </c>
      <c r="G231" s="4" t="s">
        <v>21</v>
      </c>
      <c r="H231" s="4"/>
      <c r="I231" s="4"/>
      <c r="J231" s="229">
        <v>24</v>
      </c>
      <c r="K231" s="234"/>
      <c r="L231" s="229">
        <v>24</v>
      </c>
      <c r="M231" s="229"/>
      <c r="N231" s="27" t="s">
        <v>996</v>
      </c>
      <c r="O231" s="27" t="s">
        <v>1009</v>
      </c>
    </row>
    <row r="232" spans="1:17" s="20" customFormat="1" ht="25.5" x14ac:dyDescent="0.2">
      <c r="A232" s="365" t="s">
        <v>2868</v>
      </c>
      <c r="B232" s="304" t="s">
        <v>2134</v>
      </c>
      <c r="C232" s="15" t="s">
        <v>1151</v>
      </c>
      <c r="D232" s="286"/>
      <c r="E232" s="4" t="s">
        <v>21</v>
      </c>
      <c r="F232" s="4" t="s">
        <v>21</v>
      </c>
      <c r="G232" s="4" t="s">
        <v>80</v>
      </c>
      <c r="H232" s="4"/>
      <c r="I232" s="4"/>
      <c r="J232" s="229">
        <v>16</v>
      </c>
      <c r="K232" s="229">
        <v>16</v>
      </c>
      <c r="L232" s="229"/>
      <c r="M232" s="229"/>
      <c r="N232" s="27" t="s">
        <v>996</v>
      </c>
      <c r="O232" s="27"/>
    </row>
    <row r="233" spans="1:17" s="20" customFormat="1" ht="25.5" x14ac:dyDescent="0.2">
      <c r="A233" s="365" t="s">
        <v>2869</v>
      </c>
      <c r="B233" s="304" t="s">
        <v>2180</v>
      </c>
      <c r="C233" s="15" t="s">
        <v>1151</v>
      </c>
      <c r="D233" s="286"/>
      <c r="E233" s="4"/>
      <c r="F233" s="4" t="s">
        <v>21</v>
      </c>
      <c r="G233" s="4" t="s">
        <v>21</v>
      </c>
      <c r="H233" s="4"/>
      <c r="I233" s="4"/>
      <c r="J233" s="229">
        <v>14.5</v>
      </c>
      <c r="K233" s="229">
        <v>14.5</v>
      </c>
      <c r="L233" s="229"/>
      <c r="M233" s="229"/>
      <c r="N233" s="27" t="s">
        <v>996</v>
      </c>
      <c r="O233" s="27"/>
    </row>
    <row r="234" spans="1:17" s="20" customFormat="1" ht="25.5" x14ac:dyDescent="0.2">
      <c r="A234" s="365" t="s">
        <v>2870</v>
      </c>
      <c r="B234" s="304" t="s">
        <v>2185</v>
      </c>
      <c r="C234" s="15" t="s">
        <v>1151</v>
      </c>
      <c r="D234" s="286"/>
      <c r="E234" s="4"/>
      <c r="F234" s="4" t="s">
        <v>21</v>
      </c>
      <c r="G234" s="4" t="s">
        <v>21</v>
      </c>
      <c r="H234" s="4" t="s">
        <v>21</v>
      </c>
      <c r="I234" s="4"/>
      <c r="J234" s="229">
        <v>19.5</v>
      </c>
      <c r="K234" s="234"/>
      <c r="L234" s="229">
        <v>19.5</v>
      </c>
      <c r="M234" s="229"/>
      <c r="N234" s="27" t="s">
        <v>996</v>
      </c>
      <c r="O234" s="27" t="s">
        <v>346</v>
      </c>
    </row>
    <row r="235" spans="1:17" s="20" customFormat="1" ht="25.5" x14ac:dyDescent="0.2">
      <c r="A235" s="365" t="s">
        <v>2871</v>
      </c>
      <c r="B235" s="304" t="s">
        <v>2058</v>
      </c>
      <c r="C235" s="15" t="s">
        <v>1154</v>
      </c>
      <c r="D235" s="286"/>
      <c r="E235" s="4" t="s">
        <v>21</v>
      </c>
      <c r="F235" s="4" t="s">
        <v>21</v>
      </c>
      <c r="G235" s="4" t="s">
        <v>21</v>
      </c>
      <c r="H235" s="4" t="s">
        <v>21</v>
      </c>
      <c r="I235" s="4"/>
      <c r="J235" s="229">
        <v>215.9</v>
      </c>
      <c r="K235" s="229">
        <v>215.9</v>
      </c>
      <c r="L235" s="229"/>
      <c r="M235" s="229"/>
      <c r="N235" s="27" t="s">
        <v>996</v>
      </c>
      <c r="O235" s="27"/>
      <c r="Q235" s="51"/>
    </row>
    <row r="236" spans="1:17" s="20" customFormat="1" ht="25.5" x14ac:dyDescent="0.2">
      <c r="A236" s="365" t="s">
        <v>2971</v>
      </c>
      <c r="B236" s="304" t="s">
        <v>2205</v>
      </c>
      <c r="C236" s="15" t="s">
        <v>1154</v>
      </c>
      <c r="D236" s="286"/>
      <c r="E236" s="4" t="s">
        <v>21</v>
      </c>
      <c r="F236" s="4" t="s">
        <v>21</v>
      </c>
      <c r="G236" s="4" t="s">
        <v>21</v>
      </c>
      <c r="H236" s="4"/>
      <c r="I236" s="4"/>
      <c r="J236" s="229">
        <v>155.1</v>
      </c>
      <c r="K236" s="229">
        <v>155.1</v>
      </c>
      <c r="L236" s="229"/>
      <c r="M236" s="229"/>
      <c r="N236" s="27" t="s">
        <v>996</v>
      </c>
      <c r="O236" s="27"/>
    </row>
    <row r="237" spans="1:17" s="20" customFormat="1" ht="25.5" x14ac:dyDescent="0.2">
      <c r="A237" s="365" t="s">
        <v>2972</v>
      </c>
      <c r="B237" s="303" t="s">
        <v>2212</v>
      </c>
      <c r="C237" s="15" t="s">
        <v>1153</v>
      </c>
      <c r="D237" s="286"/>
      <c r="E237" s="4"/>
      <c r="F237" s="4" t="s">
        <v>21</v>
      </c>
      <c r="G237" s="4" t="s">
        <v>21</v>
      </c>
      <c r="H237" s="4" t="s">
        <v>21</v>
      </c>
      <c r="I237" s="4"/>
      <c r="J237" s="229">
        <v>38</v>
      </c>
      <c r="K237" s="229">
        <v>38</v>
      </c>
      <c r="L237" s="229"/>
      <c r="M237" s="234"/>
      <c r="N237" s="27" t="s">
        <v>996</v>
      </c>
      <c r="O237" s="27"/>
    </row>
    <row r="238" spans="1:17" s="20" customFormat="1" ht="102" x14ac:dyDescent="0.2">
      <c r="A238" s="365" t="s">
        <v>2973</v>
      </c>
      <c r="B238" s="303" t="s">
        <v>2218</v>
      </c>
      <c r="C238" s="15" t="s">
        <v>1154</v>
      </c>
      <c r="D238" s="286"/>
      <c r="E238" s="4" t="s">
        <v>21</v>
      </c>
      <c r="F238" s="4" t="s">
        <v>21</v>
      </c>
      <c r="G238" s="4" t="s">
        <v>21</v>
      </c>
      <c r="H238" s="4" t="s">
        <v>21</v>
      </c>
      <c r="I238" s="4"/>
      <c r="J238" s="229">
        <v>16.100000000000001</v>
      </c>
      <c r="K238" s="229">
        <v>16.100000000000001</v>
      </c>
      <c r="L238" s="229"/>
      <c r="M238" s="234"/>
      <c r="N238" s="27" t="s">
        <v>996</v>
      </c>
      <c r="O238" s="27"/>
    </row>
    <row r="239" spans="1:17" s="20" customFormat="1" ht="25.5" x14ac:dyDescent="0.2">
      <c r="A239" s="365" t="s">
        <v>2974</v>
      </c>
      <c r="B239" s="303" t="s">
        <v>2219</v>
      </c>
      <c r="C239" s="15" t="s">
        <v>1152</v>
      </c>
      <c r="D239" s="286"/>
      <c r="E239" s="4"/>
      <c r="F239" s="4"/>
      <c r="G239" s="4" t="s">
        <v>21</v>
      </c>
      <c r="H239" s="4" t="s">
        <v>21</v>
      </c>
      <c r="I239" s="4" t="s">
        <v>21</v>
      </c>
      <c r="J239" s="229">
        <v>11.4</v>
      </c>
      <c r="K239" s="229">
        <v>11.4</v>
      </c>
      <c r="L239" s="229"/>
      <c r="M239" s="234"/>
      <c r="N239" s="27" t="s">
        <v>996</v>
      </c>
      <c r="O239" s="27"/>
    </row>
    <row r="240" spans="1:17" s="20" customFormat="1" ht="25.5" x14ac:dyDescent="0.2">
      <c r="A240" s="365" t="s">
        <v>2975</v>
      </c>
      <c r="B240" s="303" t="s">
        <v>2224</v>
      </c>
      <c r="C240" s="15" t="s">
        <v>1473</v>
      </c>
      <c r="D240" s="286"/>
      <c r="E240" s="4"/>
      <c r="F240" s="4"/>
      <c r="G240" s="4" t="s">
        <v>21</v>
      </c>
      <c r="H240" s="4" t="s">
        <v>21</v>
      </c>
      <c r="I240" s="4" t="s">
        <v>21</v>
      </c>
      <c r="J240" s="229">
        <v>58</v>
      </c>
      <c r="K240" s="229">
        <v>58</v>
      </c>
      <c r="L240" s="229"/>
      <c r="M240" s="234"/>
      <c r="N240" s="27" t="s">
        <v>996</v>
      </c>
      <c r="O240" s="27"/>
    </row>
    <row r="241" spans="1:16" s="20" customFormat="1" x14ac:dyDescent="0.2">
      <c r="A241" s="365" t="s">
        <v>2976</v>
      </c>
      <c r="B241" s="303" t="s">
        <v>2225</v>
      </c>
      <c r="C241" s="15" t="s">
        <v>1010</v>
      </c>
      <c r="D241" s="27"/>
      <c r="E241" s="38"/>
      <c r="F241" s="4" t="s">
        <v>21</v>
      </c>
      <c r="G241" s="4" t="s">
        <v>21</v>
      </c>
      <c r="H241" s="4" t="s">
        <v>21</v>
      </c>
      <c r="I241" s="38"/>
      <c r="J241" s="229">
        <v>93</v>
      </c>
      <c r="K241" s="234"/>
      <c r="L241" s="229">
        <v>93</v>
      </c>
      <c r="M241" s="229"/>
      <c r="N241" s="27" t="s">
        <v>986</v>
      </c>
      <c r="O241" s="27" t="s">
        <v>1011</v>
      </c>
    </row>
    <row r="242" spans="1:16" s="20" customFormat="1" ht="25.5" x14ac:dyDescent="0.2">
      <c r="A242" s="365" t="s">
        <v>2977</v>
      </c>
      <c r="B242" s="303" t="s">
        <v>2226</v>
      </c>
      <c r="C242" s="15" t="s">
        <v>1560</v>
      </c>
      <c r="D242" s="27"/>
      <c r="E242" s="38"/>
      <c r="F242" s="4" t="s">
        <v>21</v>
      </c>
      <c r="G242" s="4" t="s">
        <v>21</v>
      </c>
      <c r="H242" s="4" t="s">
        <v>21</v>
      </c>
      <c r="I242" s="38"/>
      <c r="J242" s="229">
        <v>84.6</v>
      </c>
      <c r="K242" s="234"/>
      <c r="L242" s="229">
        <v>84.6</v>
      </c>
      <c r="M242" s="229"/>
      <c r="N242" s="27" t="s">
        <v>986</v>
      </c>
      <c r="O242" s="27" t="s">
        <v>1012</v>
      </c>
    </row>
    <row r="243" spans="1:16" s="20" customFormat="1" ht="51" x14ac:dyDescent="0.2">
      <c r="A243" s="365" t="s">
        <v>2981</v>
      </c>
      <c r="B243" s="303" t="s">
        <v>2161</v>
      </c>
      <c r="C243" s="15" t="s">
        <v>1473</v>
      </c>
      <c r="D243" s="286"/>
      <c r="E243" s="4"/>
      <c r="F243" s="4" t="s">
        <v>21</v>
      </c>
      <c r="G243" s="4" t="s">
        <v>21</v>
      </c>
      <c r="H243" s="4" t="s">
        <v>21</v>
      </c>
      <c r="I243" s="4"/>
      <c r="J243" s="229">
        <v>90</v>
      </c>
      <c r="K243" s="234">
        <v>20</v>
      </c>
      <c r="L243" s="229">
        <v>70</v>
      </c>
      <c r="M243" s="229"/>
      <c r="N243" s="27" t="s">
        <v>986</v>
      </c>
      <c r="O243" s="27" t="s">
        <v>1013</v>
      </c>
    </row>
    <row r="244" spans="1:16" s="20" customFormat="1" x14ac:dyDescent="0.2">
      <c r="A244" s="365" t="s">
        <v>2982</v>
      </c>
      <c r="B244" s="303" t="s">
        <v>2227</v>
      </c>
      <c r="C244" s="15" t="s">
        <v>1156</v>
      </c>
      <c r="D244" s="4"/>
      <c r="E244" s="4"/>
      <c r="F244" s="4"/>
      <c r="G244" s="4" t="s">
        <v>21</v>
      </c>
      <c r="H244" s="4" t="s">
        <v>21</v>
      </c>
      <c r="I244" s="4" t="s">
        <v>21</v>
      </c>
      <c r="J244" s="229">
        <v>1.5</v>
      </c>
      <c r="K244" s="222"/>
      <c r="L244" s="222"/>
      <c r="M244" s="229">
        <v>1.5</v>
      </c>
      <c r="N244" s="27" t="s">
        <v>1014</v>
      </c>
      <c r="O244" s="38"/>
    </row>
    <row r="245" spans="1:16" s="20" customFormat="1" ht="25.5" x14ac:dyDescent="0.2">
      <c r="A245" s="365" t="s">
        <v>2983</v>
      </c>
      <c r="B245" s="303" t="s">
        <v>2059</v>
      </c>
      <c r="C245" s="15" t="s">
        <v>1151</v>
      </c>
      <c r="D245" s="4"/>
      <c r="E245" s="4"/>
      <c r="F245" s="4"/>
      <c r="G245" s="4" t="s">
        <v>21</v>
      </c>
      <c r="H245" s="4" t="s">
        <v>21</v>
      </c>
      <c r="I245" s="4" t="s">
        <v>21</v>
      </c>
      <c r="J245" s="229">
        <v>2.2000000000000002</v>
      </c>
      <c r="K245" s="234"/>
      <c r="L245" s="229">
        <v>2.2000000000000002</v>
      </c>
      <c r="M245" s="229"/>
      <c r="N245" s="27" t="s">
        <v>986</v>
      </c>
      <c r="O245" s="38" t="s">
        <v>1003</v>
      </c>
    </row>
    <row r="246" spans="1:16" s="20" customFormat="1" ht="25.5" x14ac:dyDescent="0.2">
      <c r="A246" s="365" t="s">
        <v>2984</v>
      </c>
      <c r="B246" s="303" t="s">
        <v>2228</v>
      </c>
      <c r="C246" s="15" t="s">
        <v>1155</v>
      </c>
      <c r="D246" s="45"/>
      <c r="E246" s="4" t="s">
        <v>21</v>
      </c>
      <c r="F246" s="4" t="s">
        <v>21</v>
      </c>
      <c r="G246" s="4" t="s">
        <v>21</v>
      </c>
      <c r="H246" s="4"/>
      <c r="I246" s="4"/>
      <c r="J246" s="229">
        <v>3</v>
      </c>
      <c r="K246" s="229"/>
      <c r="L246" s="229"/>
      <c r="M246" s="229">
        <v>3</v>
      </c>
      <c r="N246" s="27"/>
      <c r="O246" s="27"/>
    </row>
    <row r="247" spans="1:16" s="20" customFormat="1" ht="25.5" x14ac:dyDescent="0.2">
      <c r="A247" s="365" t="s">
        <v>2985</v>
      </c>
      <c r="B247" s="303" t="s">
        <v>2229</v>
      </c>
      <c r="C247" s="15" t="s">
        <v>1151</v>
      </c>
      <c r="D247" s="45"/>
      <c r="E247" s="4"/>
      <c r="F247" s="4" t="s">
        <v>21</v>
      </c>
      <c r="G247" s="4" t="s">
        <v>21</v>
      </c>
      <c r="H247" s="4" t="s">
        <v>21</v>
      </c>
      <c r="I247" s="4"/>
      <c r="J247" s="229">
        <v>19.5</v>
      </c>
      <c r="K247" s="229">
        <v>19.5</v>
      </c>
      <c r="L247" s="229"/>
      <c r="M247" s="229"/>
      <c r="N247" s="27" t="s">
        <v>996</v>
      </c>
      <c r="O247" s="27"/>
    </row>
    <row r="248" spans="1:16" s="20" customFormat="1" ht="25.5" x14ac:dyDescent="0.2">
      <c r="A248" s="365" t="s">
        <v>2986</v>
      </c>
      <c r="B248" s="304" t="s">
        <v>2230</v>
      </c>
      <c r="C248" s="15" t="s">
        <v>991</v>
      </c>
      <c r="D248" s="4"/>
      <c r="E248" s="4" t="s">
        <v>21</v>
      </c>
      <c r="F248" s="4" t="s">
        <v>21</v>
      </c>
      <c r="G248" s="4" t="s">
        <v>21</v>
      </c>
      <c r="H248" s="4"/>
      <c r="I248" s="4"/>
      <c r="J248" s="229">
        <v>6.1</v>
      </c>
      <c r="K248" s="234"/>
      <c r="L248" s="234"/>
      <c r="M248" s="229">
        <v>6.1</v>
      </c>
      <c r="N248" s="27" t="s">
        <v>996</v>
      </c>
      <c r="O248" s="27"/>
    </row>
    <row r="249" spans="1:16" s="20" customFormat="1" ht="102" x14ac:dyDescent="0.2">
      <c r="A249" s="365" t="s">
        <v>2987</v>
      </c>
      <c r="B249" s="304" t="s">
        <v>2231</v>
      </c>
      <c r="C249" s="15" t="s">
        <v>1561</v>
      </c>
      <c r="D249" s="4"/>
      <c r="E249" s="4" t="s">
        <v>21</v>
      </c>
      <c r="F249" s="4" t="s">
        <v>21</v>
      </c>
      <c r="G249" s="4" t="s">
        <v>21</v>
      </c>
      <c r="H249" s="4"/>
      <c r="I249" s="4"/>
      <c r="J249" s="229">
        <v>44</v>
      </c>
      <c r="K249" s="234"/>
      <c r="L249" s="234"/>
      <c r="M249" s="229">
        <v>44</v>
      </c>
      <c r="N249" s="27" t="s">
        <v>1015</v>
      </c>
      <c r="O249" s="27"/>
    </row>
    <row r="250" spans="1:16" s="20" customFormat="1" ht="38.25" x14ac:dyDescent="0.2">
      <c r="A250" s="365" t="s">
        <v>2988</v>
      </c>
      <c r="B250" s="304" t="s">
        <v>2232</v>
      </c>
      <c r="C250" s="15" t="s">
        <v>1157</v>
      </c>
      <c r="D250" s="4"/>
      <c r="E250" s="4" t="s">
        <v>21</v>
      </c>
      <c r="F250" s="4" t="s">
        <v>21</v>
      </c>
      <c r="G250" s="4" t="s">
        <v>21</v>
      </c>
      <c r="H250" s="4" t="s">
        <v>21</v>
      </c>
      <c r="I250" s="4"/>
      <c r="J250" s="229">
        <v>11</v>
      </c>
      <c r="K250" s="229">
        <v>11</v>
      </c>
      <c r="L250" s="234"/>
      <c r="M250" s="229"/>
      <c r="N250" s="27" t="s">
        <v>986</v>
      </c>
      <c r="O250" s="27" t="s">
        <v>1016</v>
      </c>
    </row>
    <row r="251" spans="1:16" s="20" customFormat="1" ht="25.5" x14ac:dyDescent="0.2">
      <c r="A251" s="884">
        <v>35</v>
      </c>
      <c r="B251" s="683" t="s">
        <v>2989</v>
      </c>
      <c r="C251" s="14" t="s">
        <v>1164</v>
      </c>
      <c r="D251" s="284">
        <v>230.3</v>
      </c>
      <c r="E251" s="284">
        <v>246.4</v>
      </c>
      <c r="F251" s="284">
        <v>263.60000000000002</v>
      </c>
      <c r="G251" s="284">
        <v>282.10000000000002</v>
      </c>
      <c r="H251" s="284">
        <v>301.8</v>
      </c>
      <c r="I251" s="284">
        <v>319.89999999999998</v>
      </c>
      <c r="J251" s="798">
        <f>SUM(J253:J258)</f>
        <v>380.08000000000004</v>
      </c>
      <c r="K251" s="798">
        <f>SUM(K253:K258)</f>
        <v>380.08000000000004</v>
      </c>
      <c r="L251" s="798">
        <f>SUM(L253:L258)</f>
        <v>0</v>
      </c>
      <c r="M251" s="798">
        <f>SUM(M253:M258)</f>
        <v>0</v>
      </c>
      <c r="N251" s="163" t="s">
        <v>986</v>
      </c>
      <c r="O251" s="282"/>
    </row>
    <row r="252" spans="1:16" s="20" customFormat="1" x14ac:dyDescent="0.2">
      <c r="A252" s="886"/>
      <c r="B252" s="685"/>
      <c r="C252" s="14" t="s">
        <v>1145</v>
      </c>
      <c r="D252" s="284">
        <v>28.5</v>
      </c>
      <c r="E252" s="284">
        <v>29.6</v>
      </c>
      <c r="F252" s="284">
        <v>30.8</v>
      </c>
      <c r="G252" s="284">
        <v>32</v>
      </c>
      <c r="H252" s="284">
        <v>33.299999999999997</v>
      </c>
      <c r="I252" s="284">
        <v>34.6</v>
      </c>
      <c r="J252" s="799"/>
      <c r="K252" s="799"/>
      <c r="L252" s="799"/>
      <c r="M252" s="799"/>
      <c r="N252" s="163"/>
      <c r="O252" s="282"/>
    </row>
    <row r="253" spans="1:16" s="58" customFormat="1" x14ac:dyDescent="0.2">
      <c r="A253" s="439" t="s">
        <v>2861</v>
      </c>
      <c r="B253" s="312" t="s">
        <v>2351</v>
      </c>
      <c r="C253" s="17" t="s">
        <v>1159</v>
      </c>
      <c r="D253" s="38"/>
      <c r="E253" s="38" t="s">
        <v>21</v>
      </c>
      <c r="F253" s="38" t="s">
        <v>21</v>
      </c>
      <c r="G253" s="38" t="s">
        <v>21</v>
      </c>
      <c r="H253" s="38"/>
      <c r="I253" s="38"/>
      <c r="J253" s="229">
        <v>60</v>
      </c>
      <c r="K253" s="229">
        <v>60</v>
      </c>
      <c r="L253" s="229"/>
      <c r="M253" s="229"/>
      <c r="N253" s="27" t="s">
        <v>1158</v>
      </c>
      <c r="O253" s="3"/>
      <c r="P253" s="63"/>
    </row>
    <row r="254" spans="1:16" s="58" customFormat="1" x14ac:dyDescent="0.2">
      <c r="A254" s="439" t="s">
        <v>2862</v>
      </c>
      <c r="B254" s="312" t="s">
        <v>2402</v>
      </c>
      <c r="C254" s="17" t="s">
        <v>1162</v>
      </c>
      <c r="D254" s="38"/>
      <c r="E254" s="38" t="s">
        <v>21</v>
      </c>
      <c r="F254" s="38" t="s">
        <v>21</v>
      </c>
      <c r="G254" s="38" t="s">
        <v>21</v>
      </c>
      <c r="H254" s="38"/>
      <c r="I254" s="38"/>
      <c r="J254" s="229">
        <v>52.5</v>
      </c>
      <c r="K254" s="229">
        <v>52.5</v>
      </c>
      <c r="L254" s="229"/>
      <c r="M254" s="229"/>
      <c r="N254" s="418" t="s">
        <v>986</v>
      </c>
      <c r="O254" s="3"/>
      <c r="P254" s="63"/>
    </row>
    <row r="255" spans="1:16" s="58" customFormat="1" x14ac:dyDescent="0.2">
      <c r="A255" s="439" t="s">
        <v>2863</v>
      </c>
      <c r="B255" s="312" t="s">
        <v>2491</v>
      </c>
      <c r="C255" s="17" t="s">
        <v>1163</v>
      </c>
      <c r="D255" s="38"/>
      <c r="E255" s="38" t="s">
        <v>21</v>
      </c>
      <c r="F255" s="38" t="s">
        <v>21</v>
      </c>
      <c r="G255" s="38"/>
      <c r="H255" s="38"/>
      <c r="I255" s="38"/>
      <c r="J255" s="229">
        <v>24</v>
      </c>
      <c r="K255" s="229">
        <v>24</v>
      </c>
      <c r="L255" s="229"/>
      <c r="M255" s="229"/>
      <c r="N255" s="27" t="s">
        <v>986</v>
      </c>
      <c r="O255" s="3"/>
      <c r="P255" s="63"/>
    </row>
    <row r="256" spans="1:16" s="58" customFormat="1" ht="38.25" x14ac:dyDescent="0.2">
      <c r="A256" s="439" t="s">
        <v>2864</v>
      </c>
      <c r="B256" s="312" t="s">
        <v>2601</v>
      </c>
      <c r="C256" s="17" t="s">
        <v>1160</v>
      </c>
      <c r="D256" s="38"/>
      <c r="E256" s="38"/>
      <c r="F256" s="38" t="s">
        <v>21</v>
      </c>
      <c r="G256" s="38" t="s">
        <v>21</v>
      </c>
      <c r="H256" s="38" t="s">
        <v>21</v>
      </c>
      <c r="I256" s="38" t="s">
        <v>21</v>
      </c>
      <c r="J256" s="229">
        <v>110</v>
      </c>
      <c r="K256" s="229">
        <v>110</v>
      </c>
      <c r="L256" s="229"/>
      <c r="M256" s="231"/>
      <c r="N256" s="45" t="s">
        <v>986</v>
      </c>
      <c r="O256" s="3"/>
      <c r="P256" s="63"/>
    </row>
    <row r="257" spans="1:18" s="58" customFormat="1" ht="25.5" x14ac:dyDescent="0.2">
      <c r="A257" s="439" t="s">
        <v>2865</v>
      </c>
      <c r="B257" s="313" t="s">
        <v>2724</v>
      </c>
      <c r="C257" s="33" t="s">
        <v>1161</v>
      </c>
      <c r="D257" s="4"/>
      <c r="E257" s="4"/>
      <c r="F257" s="4" t="s">
        <v>21</v>
      </c>
      <c r="G257" s="4" t="s">
        <v>21</v>
      </c>
      <c r="H257" s="4" t="s">
        <v>21</v>
      </c>
      <c r="I257" s="45"/>
      <c r="J257" s="234">
        <v>5</v>
      </c>
      <c r="K257" s="234">
        <v>5</v>
      </c>
      <c r="L257" s="229"/>
      <c r="M257" s="222"/>
      <c r="N257" s="45" t="s">
        <v>986</v>
      </c>
      <c r="O257" s="3"/>
      <c r="P257" s="63"/>
    </row>
    <row r="258" spans="1:18" s="63" customFormat="1" ht="51" x14ac:dyDescent="0.2">
      <c r="A258" s="439" t="s">
        <v>2866</v>
      </c>
      <c r="B258" s="164" t="s">
        <v>2821</v>
      </c>
      <c r="C258" s="17" t="s">
        <v>1155</v>
      </c>
      <c r="D258" s="38"/>
      <c r="E258" s="38"/>
      <c r="F258" s="38" t="s">
        <v>21</v>
      </c>
      <c r="G258" s="38" t="s">
        <v>21</v>
      </c>
      <c r="H258" s="38" t="s">
        <v>21</v>
      </c>
      <c r="I258" s="38"/>
      <c r="J258" s="229">
        <v>128.58000000000001</v>
      </c>
      <c r="K258" s="229">
        <v>128.58000000000001</v>
      </c>
      <c r="L258" s="223"/>
      <c r="M258" s="223"/>
      <c r="N258" s="27" t="s">
        <v>986</v>
      </c>
      <c r="O258" s="120"/>
    </row>
    <row r="259" spans="1:18" s="20" customFormat="1" ht="25.5" x14ac:dyDescent="0.2">
      <c r="A259" s="884">
        <v>36</v>
      </c>
      <c r="B259" s="683" t="s">
        <v>2990</v>
      </c>
      <c r="C259" s="14" t="s">
        <v>1164</v>
      </c>
      <c r="D259" s="284">
        <v>3.9</v>
      </c>
      <c r="E259" s="284">
        <v>3.93</v>
      </c>
      <c r="F259" s="284">
        <v>3.97</v>
      </c>
      <c r="G259" s="284">
        <v>4.01</v>
      </c>
      <c r="H259" s="284">
        <v>4.05</v>
      </c>
      <c r="I259" s="282">
        <v>4.09</v>
      </c>
      <c r="J259" s="798">
        <f>SUM(J261:J266)</f>
        <v>143.80000000000001</v>
      </c>
      <c r="K259" s="798">
        <f>SUM(K261:K266)</f>
        <v>142.6</v>
      </c>
      <c r="L259" s="798">
        <f>SUM(L261:L266)</f>
        <v>1.2</v>
      </c>
      <c r="M259" s="798">
        <f>SUM(M261:M266)</f>
        <v>0</v>
      </c>
      <c r="N259" s="282" t="s">
        <v>986</v>
      </c>
      <c r="O259" s="282"/>
    </row>
    <row r="260" spans="1:18" s="20" customFormat="1" x14ac:dyDescent="0.2">
      <c r="A260" s="886"/>
      <c r="B260" s="685"/>
      <c r="C260" s="14" t="s">
        <v>1145</v>
      </c>
      <c r="D260" s="284">
        <v>1913.4</v>
      </c>
      <c r="E260" s="284">
        <v>1928.7</v>
      </c>
      <c r="F260" s="284">
        <v>1944.1</v>
      </c>
      <c r="G260" s="284">
        <v>1959.6</v>
      </c>
      <c r="H260" s="284">
        <v>1975.3</v>
      </c>
      <c r="I260" s="282">
        <v>1991.1</v>
      </c>
      <c r="J260" s="799"/>
      <c r="K260" s="799"/>
      <c r="L260" s="799"/>
      <c r="M260" s="799"/>
      <c r="N260" s="282"/>
      <c r="O260" s="282"/>
    </row>
    <row r="261" spans="1:18" s="58" customFormat="1" x14ac:dyDescent="0.2">
      <c r="A261" s="367" t="s">
        <v>2861</v>
      </c>
      <c r="B261" s="313" t="s">
        <v>2233</v>
      </c>
      <c r="C261" s="33" t="s">
        <v>1165</v>
      </c>
      <c r="D261" s="4"/>
      <c r="E261" s="4" t="s">
        <v>21</v>
      </c>
      <c r="F261" s="4" t="s">
        <v>21</v>
      </c>
      <c r="G261" s="4" t="s">
        <v>21</v>
      </c>
      <c r="H261" s="4" t="s">
        <v>21</v>
      </c>
      <c r="I261" s="45"/>
      <c r="J261" s="229">
        <v>20</v>
      </c>
      <c r="K261" s="229">
        <v>20</v>
      </c>
      <c r="L261" s="229"/>
      <c r="M261" s="231"/>
      <c r="N261" s="45"/>
      <c r="O261" s="3"/>
      <c r="P261" s="63"/>
    </row>
    <row r="262" spans="1:18" s="20" customFormat="1" ht="38.25" x14ac:dyDescent="0.2">
      <c r="A262" s="367" t="s">
        <v>2862</v>
      </c>
      <c r="B262" s="304" t="s">
        <v>2403</v>
      </c>
      <c r="C262" s="15" t="s">
        <v>1474</v>
      </c>
      <c r="D262" s="4"/>
      <c r="E262" s="4" t="s">
        <v>21</v>
      </c>
      <c r="F262" s="4" t="s">
        <v>21</v>
      </c>
      <c r="G262" s="4" t="s">
        <v>21</v>
      </c>
      <c r="H262" s="4" t="s">
        <v>21</v>
      </c>
      <c r="I262" s="25"/>
      <c r="J262" s="229">
        <v>40</v>
      </c>
      <c r="K262" s="229">
        <v>40</v>
      </c>
      <c r="L262" s="234"/>
      <c r="M262" s="232"/>
      <c r="N262" s="27" t="s">
        <v>1004</v>
      </c>
      <c r="O262" s="27"/>
    </row>
    <row r="263" spans="1:18" s="20" customFormat="1" ht="25.5" x14ac:dyDescent="0.2">
      <c r="A263" s="367" t="s">
        <v>2863</v>
      </c>
      <c r="B263" s="304" t="s">
        <v>2492</v>
      </c>
      <c r="C263" s="15" t="s">
        <v>1475</v>
      </c>
      <c r="D263" s="4"/>
      <c r="E263" s="4"/>
      <c r="F263" s="4" t="s">
        <v>21</v>
      </c>
      <c r="G263" s="4" t="s">
        <v>21</v>
      </c>
      <c r="H263" s="4" t="s">
        <v>21</v>
      </c>
      <c r="I263" s="45"/>
      <c r="J263" s="234">
        <v>57.5</v>
      </c>
      <c r="K263" s="229">
        <v>57.5</v>
      </c>
      <c r="L263" s="229"/>
      <c r="M263" s="231"/>
      <c r="N263" s="27" t="s">
        <v>1005</v>
      </c>
      <c r="O263" s="27"/>
    </row>
    <row r="264" spans="1:18" s="20" customFormat="1" ht="63.75" x14ac:dyDescent="0.2">
      <c r="A264" s="367" t="s">
        <v>2864</v>
      </c>
      <c r="B264" s="304" t="s">
        <v>2602</v>
      </c>
      <c r="C264" s="15" t="s">
        <v>1476</v>
      </c>
      <c r="D264" s="4"/>
      <c r="E264" s="4" t="s">
        <v>21</v>
      </c>
      <c r="F264" s="4" t="s">
        <v>21</v>
      </c>
      <c r="G264" s="4" t="s">
        <v>21</v>
      </c>
      <c r="H264" s="4"/>
      <c r="I264" s="25"/>
      <c r="J264" s="229">
        <v>2.5</v>
      </c>
      <c r="K264" s="229">
        <v>2.5</v>
      </c>
      <c r="L264" s="229"/>
      <c r="M264" s="231"/>
      <c r="N264" s="27" t="s">
        <v>1006</v>
      </c>
      <c r="O264" s="27"/>
    </row>
    <row r="265" spans="1:18" s="20" customFormat="1" ht="25.5" x14ac:dyDescent="0.2">
      <c r="A265" s="367" t="s">
        <v>2865</v>
      </c>
      <c r="B265" s="303" t="s">
        <v>2725</v>
      </c>
      <c r="C265" s="15" t="s">
        <v>1475</v>
      </c>
      <c r="D265" s="4"/>
      <c r="E265" s="4"/>
      <c r="F265" s="4" t="s">
        <v>21</v>
      </c>
      <c r="G265" s="4" t="s">
        <v>21</v>
      </c>
      <c r="H265" s="4" t="s">
        <v>21</v>
      </c>
      <c r="I265" s="45"/>
      <c r="J265" s="229">
        <v>4.2</v>
      </c>
      <c r="K265" s="229">
        <v>3</v>
      </c>
      <c r="L265" s="229">
        <v>1.2</v>
      </c>
      <c r="M265" s="231"/>
      <c r="N265" s="27" t="s">
        <v>1007</v>
      </c>
      <c r="O265" s="27"/>
    </row>
    <row r="266" spans="1:18" s="20" customFormat="1" ht="38.25" x14ac:dyDescent="0.2">
      <c r="A266" s="367" t="s">
        <v>2866</v>
      </c>
      <c r="B266" s="303" t="s">
        <v>2765</v>
      </c>
      <c r="C266" s="15" t="s">
        <v>1477</v>
      </c>
      <c r="D266" s="4" t="s">
        <v>21</v>
      </c>
      <c r="E266" s="4" t="s">
        <v>21</v>
      </c>
      <c r="F266" s="4" t="s">
        <v>21</v>
      </c>
      <c r="G266" s="4" t="s">
        <v>21</v>
      </c>
      <c r="H266" s="4" t="s">
        <v>21</v>
      </c>
      <c r="I266" s="45"/>
      <c r="J266" s="229">
        <v>19.600000000000001</v>
      </c>
      <c r="K266" s="229">
        <v>19.600000000000001</v>
      </c>
      <c r="L266" s="229"/>
      <c r="M266" s="231"/>
      <c r="N266" s="27" t="s">
        <v>1004</v>
      </c>
      <c r="O266" s="27"/>
    </row>
    <row r="267" spans="1:18" s="58" customFormat="1" x14ac:dyDescent="0.2">
      <c r="A267" s="381"/>
      <c r="B267" s="621" t="s">
        <v>1293</v>
      </c>
      <c r="C267" s="622"/>
      <c r="D267" s="622"/>
      <c r="E267" s="622"/>
      <c r="F267" s="622"/>
      <c r="G267" s="622"/>
      <c r="H267" s="622"/>
      <c r="I267" s="623"/>
      <c r="J267" s="469">
        <f>J180</f>
        <v>2574.7470000000003</v>
      </c>
      <c r="K267" s="469">
        <f>K180</f>
        <v>1628.547</v>
      </c>
      <c r="L267" s="469">
        <f>L180</f>
        <v>885</v>
      </c>
      <c r="M267" s="469">
        <f>M180</f>
        <v>61.2</v>
      </c>
      <c r="N267" s="456"/>
      <c r="O267" s="456"/>
      <c r="P267" s="63"/>
    </row>
    <row r="268" spans="1:18" s="58" customFormat="1" ht="13.5" thickBot="1" x14ac:dyDescent="0.25">
      <c r="A268" s="380"/>
      <c r="B268" s="621" t="s">
        <v>1294</v>
      </c>
      <c r="C268" s="622"/>
      <c r="D268" s="622"/>
      <c r="E268" s="622"/>
      <c r="F268" s="622"/>
      <c r="G268" s="622"/>
      <c r="H268" s="622"/>
      <c r="I268" s="623"/>
      <c r="J268" s="470">
        <f>SUM(K268:M268)</f>
        <v>99.999999999999972</v>
      </c>
      <c r="K268" s="455">
        <f>K267/$J267*100</f>
        <v>63.250758229837722</v>
      </c>
      <c r="L268" s="455">
        <f>L267/$J267*100</f>
        <v>34.37230920164194</v>
      </c>
      <c r="M268" s="455">
        <f>M267/$J267*100</f>
        <v>2.3769325685203242</v>
      </c>
      <c r="N268" s="456"/>
      <c r="O268" s="457"/>
      <c r="P268" s="63"/>
    </row>
    <row r="269" spans="1:18" s="19" customFormat="1" ht="13.5" thickBot="1" x14ac:dyDescent="0.25">
      <c r="A269" s="48"/>
      <c r="B269" s="802" t="s">
        <v>2840</v>
      </c>
      <c r="C269" s="803"/>
      <c r="D269" s="803"/>
      <c r="E269" s="803"/>
      <c r="F269" s="803"/>
      <c r="G269" s="803"/>
      <c r="H269" s="803"/>
      <c r="I269" s="803"/>
      <c r="J269" s="803"/>
      <c r="K269" s="803"/>
      <c r="L269" s="803"/>
      <c r="M269" s="835"/>
      <c r="N269" s="835"/>
      <c r="O269" s="804"/>
      <c r="P269" s="20"/>
    </row>
    <row r="270" spans="1:18" s="20" customFormat="1" x14ac:dyDescent="0.2">
      <c r="A270" s="887">
        <v>37</v>
      </c>
      <c r="B270" s="778" t="s">
        <v>3362</v>
      </c>
      <c r="C270" s="21" t="s">
        <v>72</v>
      </c>
      <c r="D270" s="280" t="s">
        <v>1166</v>
      </c>
      <c r="E270" s="30" t="s">
        <v>1167</v>
      </c>
      <c r="F270" s="30" t="s">
        <v>1167</v>
      </c>
      <c r="G270" s="30" t="s">
        <v>1167</v>
      </c>
      <c r="H270" s="30" t="s">
        <v>1167</v>
      </c>
      <c r="I270" s="30" t="s">
        <v>1167</v>
      </c>
      <c r="J270" s="785">
        <f>J273</f>
        <v>2.1599999999999988</v>
      </c>
      <c r="K270" s="785">
        <f>K273</f>
        <v>1.83</v>
      </c>
      <c r="L270" s="785">
        <f>L273</f>
        <v>0.03</v>
      </c>
      <c r="M270" s="646">
        <f>M273</f>
        <v>0.3</v>
      </c>
      <c r="N270" s="865" t="s">
        <v>70</v>
      </c>
      <c r="O270" s="707" t="s">
        <v>71</v>
      </c>
      <c r="R270" s="19"/>
    </row>
    <row r="271" spans="1:18" s="20" customFormat="1" ht="38.25" x14ac:dyDescent="0.2">
      <c r="A271" s="888"/>
      <c r="B271" s="740"/>
      <c r="C271" s="21" t="s">
        <v>2906</v>
      </c>
      <c r="D271" s="281">
        <v>29.7</v>
      </c>
      <c r="E271" s="281">
        <v>28.2</v>
      </c>
      <c r="F271" s="281">
        <v>27.9</v>
      </c>
      <c r="G271" s="281">
        <v>27.5</v>
      </c>
      <c r="H271" s="281">
        <v>27.7</v>
      </c>
      <c r="I271" s="281">
        <v>28.1</v>
      </c>
      <c r="J271" s="742"/>
      <c r="K271" s="742"/>
      <c r="L271" s="742"/>
      <c r="M271" s="742"/>
      <c r="N271" s="865"/>
      <c r="O271" s="641"/>
      <c r="R271" s="19"/>
    </row>
    <row r="272" spans="1:18" s="20" customFormat="1" ht="51" x14ac:dyDescent="0.2">
      <c r="A272" s="888"/>
      <c r="B272" s="740"/>
      <c r="C272" s="21" t="s">
        <v>1478</v>
      </c>
      <c r="D272" s="44">
        <v>1</v>
      </c>
      <c r="E272" s="44">
        <v>1</v>
      </c>
      <c r="F272" s="44">
        <v>1</v>
      </c>
      <c r="G272" s="44">
        <v>1</v>
      </c>
      <c r="H272" s="44">
        <v>1</v>
      </c>
      <c r="I272" s="44">
        <v>1</v>
      </c>
      <c r="J272" s="742"/>
      <c r="K272" s="742"/>
      <c r="L272" s="742"/>
      <c r="M272" s="647"/>
      <c r="N272" s="865"/>
      <c r="O272" s="641"/>
      <c r="R272" s="19"/>
    </row>
    <row r="273" spans="1:18" s="20" customFormat="1" ht="51" x14ac:dyDescent="0.2">
      <c r="A273" s="889">
        <v>38</v>
      </c>
      <c r="B273" s="662" t="s">
        <v>2991</v>
      </c>
      <c r="C273" s="88" t="s">
        <v>2907</v>
      </c>
      <c r="D273" s="283">
        <v>29.8</v>
      </c>
      <c r="E273" s="283">
        <v>31</v>
      </c>
      <c r="F273" s="283">
        <v>31.5</v>
      </c>
      <c r="G273" s="283">
        <v>33</v>
      </c>
      <c r="H273" s="283">
        <v>34</v>
      </c>
      <c r="I273" s="283">
        <v>35</v>
      </c>
      <c r="J273" s="597">
        <f>J277+J294</f>
        <v>2.1599999999999988</v>
      </c>
      <c r="K273" s="597">
        <f>K277+K294</f>
        <v>1.83</v>
      </c>
      <c r="L273" s="597">
        <f>L277+L294</f>
        <v>0.03</v>
      </c>
      <c r="M273" s="597">
        <f>M277+M294</f>
        <v>0.3</v>
      </c>
      <c r="N273" s="854" t="s">
        <v>3353</v>
      </c>
      <c r="O273" s="591" t="s">
        <v>71</v>
      </c>
      <c r="R273" s="19"/>
    </row>
    <row r="274" spans="1:18" s="20" customFormat="1" ht="25.5" x14ac:dyDescent="0.2">
      <c r="A274" s="888"/>
      <c r="B274" s="663"/>
      <c r="C274" s="88" t="s">
        <v>97</v>
      </c>
      <c r="D274" s="283">
        <v>28.41</v>
      </c>
      <c r="E274" s="283">
        <v>29</v>
      </c>
      <c r="F274" s="283">
        <v>29.5</v>
      </c>
      <c r="G274" s="283">
        <v>30</v>
      </c>
      <c r="H274" s="283">
        <v>30.5</v>
      </c>
      <c r="I274" s="283">
        <v>31</v>
      </c>
      <c r="J274" s="598"/>
      <c r="K274" s="598"/>
      <c r="L274" s="598"/>
      <c r="M274" s="598"/>
      <c r="N274" s="854"/>
      <c r="O274" s="592"/>
      <c r="R274" s="19"/>
    </row>
    <row r="275" spans="1:18" s="20" customFormat="1" ht="42" customHeight="1" x14ac:dyDescent="0.2">
      <c r="A275" s="888"/>
      <c r="B275" s="663"/>
      <c r="C275" s="13" t="s">
        <v>3354</v>
      </c>
      <c r="D275" s="283">
        <v>26.4</v>
      </c>
      <c r="E275" s="283">
        <v>28</v>
      </c>
      <c r="F275" s="283">
        <v>27</v>
      </c>
      <c r="G275" s="283">
        <v>25</v>
      </c>
      <c r="H275" s="283">
        <v>23</v>
      </c>
      <c r="I275" s="283">
        <v>20</v>
      </c>
      <c r="J275" s="598"/>
      <c r="K275" s="598"/>
      <c r="L275" s="598"/>
      <c r="M275" s="598"/>
      <c r="N275" s="854"/>
      <c r="O275" s="592"/>
      <c r="R275" s="19"/>
    </row>
    <row r="276" spans="1:18" s="20" customFormat="1" ht="89.25" x14ac:dyDescent="0.2">
      <c r="A276" s="890"/>
      <c r="B276" s="664"/>
      <c r="C276" s="88" t="s">
        <v>98</v>
      </c>
      <c r="D276" s="290" t="s">
        <v>2841</v>
      </c>
      <c r="E276" s="290"/>
      <c r="F276" s="290"/>
      <c r="G276" s="713" t="s">
        <v>3355</v>
      </c>
      <c r="H276" s="714"/>
      <c r="I276" s="715"/>
      <c r="J276" s="599"/>
      <c r="K276" s="599"/>
      <c r="L276" s="599"/>
      <c r="M276" s="599"/>
      <c r="N276" s="717"/>
      <c r="O276" s="593"/>
      <c r="R276" s="19"/>
    </row>
    <row r="277" spans="1:18" s="19" customFormat="1" ht="51" x14ac:dyDescent="0.2">
      <c r="A277" s="754">
        <v>39</v>
      </c>
      <c r="B277" s="603" t="s">
        <v>2992</v>
      </c>
      <c r="C277" s="14" t="s">
        <v>2908</v>
      </c>
      <c r="D277" s="197">
        <v>81</v>
      </c>
      <c r="E277" s="197">
        <v>80</v>
      </c>
      <c r="F277" s="197">
        <v>78</v>
      </c>
      <c r="G277" s="197">
        <v>76</v>
      </c>
      <c r="H277" s="197">
        <v>74</v>
      </c>
      <c r="I277" s="197">
        <v>72</v>
      </c>
      <c r="J277" s="600">
        <f>SUM(J281:J293)</f>
        <v>2.129999999999999</v>
      </c>
      <c r="K277" s="600">
        <f>SUM(K281:K293)</f>
        <v>1.8</v>
      </c>
      <c r="L277" s="600">
        <f>SUM(L281:L293)</f>
        <v>0.03</v>
      </c>
      <c r="M277" s="600">
        <f>SUM(M281:M293)</f>
        <v>0.3</v>
      </c>
      <c r="N277" s="716" t="s">
        <v>3310</v>
      </c>
      <c r="O277" s="282" t="s">
        <v>71</v>
      </c>
      <c r="P277" s="20"/>
    </row>
    <row r="278" spans="1:18" s="19" customFormat="1" x14ac:dyDescent="0.2">
      <c r="A278" s="825"/>
      <c r="B278" s="614"/>
      <c r="C278" s="14" t="s">
        <v>1168</v>
      </c>
      <c r="D278" s="140">
        <v>-4.7</v>
      </c>
      <c r="E278" s="140" t="s">
        <v>74</v>
      </c>
      <c r="F278" s="140" t="s">
        <v>75</v>
      </c>
      <c r="G278" s="140" t="s">
        <v>76</v>
      </c>
      <c r="H278" s="140">
        <v>0.2</v>
      </c>
      <c r="I278" s="140">
        <v>0.5</v>
      </c>
      <c r="J278" s="601"/>
      <c r="K278" s="601"/>
      <c r="L278" s="601"/>
      <c r="M278" s="601"/>
      <c r="N278" s="717"/>
      <c r="O278" s="711" t="s">
        <v>77</v>
      </c>
      <c r="P278" s="20"/>
    </row>
    <row r="279" spans="1:18" s="19" customFormat="1" ht="38.25" x14ac:dyDescent="0.2">
      <c r="A279" s="825"/>
      <c r="B279" s="614"/>
      <c r="C279" s="14" t="s">
        <v>99</v>
      </c>
      <c r="D279" s="282" t="s">
        <v>1169</v>
      </c>
      <c r="E279" s="282">
        <v>20</v>
      </c>
      <c r="F279" s="282">
        <v>50</v>
      </c>
      <c r="G279" s="282">
        <v>200</v>
      </c>
      <c r="H279" s="282">
        <v>300</v>
      </c>
      <c r="I279" s="197">
        <v>500</v>
      </c>
      <c r="J279" s="601"/>
      <c r="K279" s="601"/>
      <c r="L279" s="601"/>
      <c r="M279" s="601"/>
      <c r="N279" s="716" t="s">
        <v>3356</v>
      </c>
      <c r="O279" s="712"/>
      <c r="P279" s="20"/>
    </row>
    <row r="280" spans="1:18" s="19" customFormat="1" ht="76.5" x14ac:dyDescent="0.2">
      <c r="A280" s="825"/>
      <c r="B280" s="614"/>
      <c r="C280" s="14" t="s">
        <v>100</v>
      </c>
      <c r="D280" s="284">
        <v>10</v>
      </c>
      <c r="E280" s="284">
        <v>20</v>
      </c>
      <c r="F280" s="284">
        <v>100</v>
      </c>
      <c r="G280" s="284">
        <v>150</v>
      </c>
      <c r="H280" s="284">
        <v>250</v>
      </c>
      <c r="I280" s="197">
        <v>500</v>
      </c>
      <c r="J280" s="601"/>
      <c r="K280" s="601"/>
      <c r="L280" s="601"/>
      <c r="M280" s="601"/>
      <c r="N280" s="717"/>
      <c r="O280" s="760"/>
      <c r="P280" s="20"/>
    </row>
    <row r="281" spans="1:18" s="19" customFormat="1" ht="38.25" x14ac:dyDescent="0.2">
      <c r="A281" s="377" t="s">
        <v>2861</v>
      </c>
      <c r="B281" s="301" t="s">
        <v>2234</v>
      </c>
      <c r="C281" s="16" t="s">
        <v>2034</v>
      </c>
      <c r="D281" s="286"/>
      <c r="E281" s="286" t="s">
        <v>21</v>
      </c>
      <c r="F281" s="286" t="s">
        <v>21</v>
      </c>
      <c r="G281" s="286" t="s">
        <v>21</v>
      </c>
      <c r="H281" s="286" t="s">
        <v>21</v>
      </c>
      <c r="I281" s="286" t="s">
        <v>21</v>
      </c>
      <c r="J281" s="78">
        <v>0.03</v>
      </c>
      <c r="K281" s="78">
        <v>0.03</v>
      </c>
      <c r="L281" s="78"/>
      <c r="M281" s="78"/>
      <c r="N281" s="571" t="s">
        <v>78</v>
      </c>
      <c r="O281" s="286" t="s">
        <v>71</v>
      </c>
      <c r="P281" s="20"/>
    </row>
    <row r="282" spans="1:18" s="19" customFormat="1" ht="51" x14ac:dyDescent="0.2">
      <c r="A282" s="377" t="s">
        <v>2862</v>
      </c>
      <c r="B282" s="301" t="s">
        <v>2849</v>
      </c>
      <c r="C282" s="16" t="s">
        <v>96</v>
      </c>
      <c r="D282" s="286"/>
      <c r="E282" s="286" t="s">
        <v>21</v>
      </c>
      <c r="F282" s="286" t="s">
        <v>21</v>
      </c>
      <c r="G282" s="286" t="s">
        <v>21</v>
      </c>
      <c r="H282" s="286" t="s">
        <v>21</v>
      </c>
      <c r="I282" s="286" t="s">
        <v>21</v>
      </c>
      <c r="J282" s="78">
        <v>0.03</v>
      </c>
      <c r="K282" s="78">
        <v>0.03</v>
      </c>
      <c r="L282" s="78"/>
      <c r="M282" s="78"/>
      <c r="N282" s="286" t="s">
        <v>2843</v>
      </c>
      <c r="O282" s="286" t="s">
        <v>77</v>
      </c>
      <c r="P282" s="20"/>
    </row>
    <row r="283" spans="1:18" s="19" customFormat="1" ht="63.75" x14ac:dyDescent="0.2">
      <c r="A283" s="377" t="s">
        <v>2863</v>
      </c>
      <c r="B283" s="301" t="s">
        <v>2493</v>
      </c>
      <c r="C283" s="16" t="s">
        <v>79</v>
      </c>
      <c r="D283" s="286"/>
      <c r="E283" s="286"/>
      <c r="F283" s="286" t="s">
        <v>21</v>
      </c>
      <c r="G283" s="286" t="s">
        <v>21</v>
      </c>
      <c r="H283" s="286" t="s">
        <v>21</v>
      </c>
      <c r="I283" s="286" t="s">
        <v>21</v>
      </c>
      <c r="J283" s="78">
        <v>0.03</v>
      </c>
      <c r="K283" s="78">
        <v>0.03</v>
      </c>
      <c r="L283" s="78"/>
      <c r="M283" s="78"/>
      <c r="N283" s="571" t="s">
        <v>78</v>
      </c>
      <c r="O283" s="286" t="s">
        <v>77</v>
      </c>
      <c r="P283" s="20"/>
    </row>
    <row r="284" spans="1:18" s="19" customFormat="1" ht="63.75" x14ac:dyDescent="0.2">
      <c r="A284" s="377" t="s">
        <v>2864</v>
      </c>
      <c r="B284" s="306" t="s">
        <v>2603</v>
      </c>
      <c r="C284" s="18" t="s">
        <v>1171</v>
      </c>
      <c r="D284" s="286"/>
      <c r="E284" s="286" t="s">
        <v>21</v>
      </c>
      <c r="F284" s="286" t="s">
        <v>21</v>
      </c>
      <c r="G284" s="286" t="s">
        <v>21</v>
      </c>
      <c r="H284" s="286" t="s">
        <v>21</v>
      </c>
      <c r="I284" s="286" t="s">
        <v>21</v>
      </c>
      <c r="J284" s="78">
        <v>0.03</v>
      </c>
      <c r="K284" s="62">
        <v>0.03</v>
      </c>
      <c r="L284" s="78"/>
      <c r="M284" s="78"/>
      <c r="N284" s="286" t="s">
        <v>2844</v>
      </c>
      <c r="O284" s="286" t="s">
        <v>77</v>
      </c>
      <c r="P284" s="20"/>
    </row>
    <row r="285" spans="1:18" s="58" customFormat="1" ht="51" x14ac:dyDescent="0.2">
      <c r="A285" s="377" t="s">
        <v>2865</v>
      </c>
      <c r="B285" s="314" t="s">
        <v>2726</v>
      </c>
      <c r="C285" s="33" t="s">
        <v>2035</v>
      </c>
      <c r="D285" s="286"/>
      <c r="E285" s="286"/>
      <c r="F285" s="286" t="s">
        <v>21</v>
      </c>
      <c r="G285" s="286" t="s">
        <v>21</v>
      </c>
      <c r="H285" s="286" t="s">
        <v>21</v>
      </c>
      <c r="I285" s="286"/>
      <c r="J285" s="80">
        <v>0.03</v>
      </c>
      <c r="K285" s="83">
        <v>0.03</v>
      </c>
      <c r="L285" s="5"/>
      <c r="M285" s="5"/>
      <c r="N285" s="286" t="s">
        <v>2845</v>
      </c>
      <c r="O285" s="286" t="s">
        <v>1170</v>
      </c>
      <c r="P285" s="63"/>
    </row>
    <row r="286" spans="1:18" s="19" customFormat="1" ht="51" x14ac:dyDescent="0.2">
      <c r="A286" s="377" t="s">
        <v>2866</v>
      </c>
      <c r="B286" s="306" t="s">
        <v>2766</v>
      </c>
      <c r="C286" s="16" t="s">
        <v>81</v>
      </c>
      <c r="D286" s="286"/>
      <c r="E286" s="286" t="s">
        <v>21</v>
      </c>
      <c r="F286" s="286" t="s">
        <v>21</v>
      </c>
      <c r="G286" s="286" t="s">
        <v>21</v>
      </c>
      <c r="H286" s="286" t="s">
        <v>21</v>
      </c>
      <c r="I286" s="286" t="s">
        <v>21</v>
      </c>
      <c r="J286" s="78">
        <v>0.03</v>
      </c>
      <c r="K286" s="78">
        <v>0.03</v>
      </c>
      <c r="L286" s="78"/>
      <c r="M286" s="78"/>
      <c r="N286" s="286" t="s">
        <v>2846</v>
      </c>
      <c r="O286" s="286" t="s">
        <v>77</v>
      </c>
      <c r="P286" s="20"/>
    </row>
    <row r="287" spans="1:18" s="19" customFormat="1" ht="38.25" x14ac:dyDescent="0.2">
      <c r="A287" s="377" t="s">
        <v>2867</v>
      </c>
      <c r="B287" s="306" t="s">
        <v>2094</v>
      </c>
      <c r="C287" s="18" t="s">
        <v>3357</v>
      </c>
      <c r="D287" s="286"/>
      <c r="E287" s="286"/>
      <c r="F287" s="286" t="s">
        <v>21</v>
      </c>
      <c r="G287" s="286"/>
      <c r="H287" s="286"/>
      <c r="I287" s="286"/>
      <c r="J287" s="78">
        <v>1.5</v>
      </c>
      <c r="K287" s="78">
        <v>1.5</v>
      </c>
      <c r="L287" s="78"/>
      <c r="M287" s="78"/>
      <c r="N287" s="571" t="s">
        <v>82</v>
      </c>
      <c r="O287" s="286" t="s">
        <v>77</v>
      </c>
      <c r="P287" s="20"/>
    </row>
    <row r="288" spans="1:18" s="19" customFormat="1" ht="76.5" x14ac:dyDescent="0.2">
      <c r="A288" s="377" t="s">
        <v>2868</v>
      </c>
      <c r="B288" s="306" t="s">
        <v>2135</v>
      </c>
      <c r="C288" s="18" t="s">
        <v>83</v>
      </c>
      <c r="D288" s="286" t="s">
        <v>80</v>
      </c>
      <c r="E288" s="286" t="s">
        <v>21</v>
      </c>
      <c r="F288" s="286" t="s">
        <v>21</v>
      </c>
      <c r="G288" s="286" t="s">
        <v>21</v>
      </c>
      <c r="H288" s="286" t="s">
        <v>21</v>
      </c>
      <c r="I288" s="286" t="s">
        <v>21</v>
      </c>
      <c r="J288" s="78">
        <v>0.3</v>
      </c>
      <c r="K288" s="78"/>
      <c r="L288" s="78"/>
      <c r="M288" s="78">
        <v>0.3</v>
      </c>
      <c r="N288" s="571" t="s">
        <v>3311</v>
      </c>
      <c r="O288" s="286" t="s">
        <v>77</v>
      </c>
      <c r="P288" s="20"/>
    </row>
    <row r="289" spans="1:18" s="19" customFormat="1" ht="63.75" x14ac:dyDescent="0.2">
      <c r="A289" s="377" t="s">
        <v>2869</v>
      </c>
      <c r="B289" s="306" t="s">
        <v>2162</v>
      </c>
      <c r="C289" s="18" t="s">
        <v>84</v>
      </c>
      <c r="D289" s="286"/>
      <c r="E289" s="286" t="s">
        <v>21</v>
      </c>
      <c r="F289" s="286" t="s">
        <v>21</v>
      </c>
      <c r="G289" s="286" t="s">
        <v>21</v>
      </c>
      <c r="H289" s="286" t="s">
        <v>21</v>
      </c>
      <c r="I289" s="286" t="s">
        <v>21</v>
      </c>
      <c r="J289" s="78">
        <v>0.03</v>
      </c>
      <c r="K289" s="78">
        <v>0.03</v>
      </c>
      <c r="L289" s="78"/>
      <c r="M289" s="78"/>
      <c r="N289" s="571" t="s">
        <v>78</v>
      </c>
      <c r="O289" s="286" t="s">
        <v>77</v>
      </c>
      <c r="P289" s="20"/>
    </row>
    <row r="290" spans="1:18" s="19" customFormat="1" ht="102" x14ac:dyDescent="0.2">
      <c r="A290" s="377" t="s">
        <v>2870</v>
      </c>
      <c r="B290" s="306" t="s">
        <v>2186</v>
      </c>
      <c r="C290" s="18" t="s">
        <v>95</v>
      </c>
      <c r="D290" s="286"/>
      <c r="E290" s="286"/>
      <c r="F290" s="286"/>
      <c r="G290" s="286"/>
      <c r="H290" s="286" t="s">
        <v>21</v>
      </c>
      <c r="I290" s="286" t="s">
        <v>21</v>
      </c>
      <c r="J290" s="78">
        <v>0.03</v>
      </c>
      <c r="K290" s="78">
        <v>0.03</v>
      </c>
      <c r="L290" s="78"/>
      <c r="M290" s="78"/>
      <c r="N290" s="286" t="s">
        <v>3312</v>
      </c>
      <c r="O290" s="286" t="s">
        <v>77</v>
      </c>
      <c r="P290" s="20"/>
    </row>
    <row r="291" spans="1:18" s="58" customFormat="1" ht="51" x14ac:dyDescent="0.2">
      <c r="A291" s="377" t="s">
        <v>2871</v>
      </c>
      <c r="B291" s="315" t="s">
        <v>2196</v>
      </c>
      <c r="C291" s="33" t="s">
        <v>854</v>
      </c>
      <c r="D291" s="4"/>
      <c r="E291" s="286"/>
      <c r="F291" s="286" t="s">
        <v>21</v>
      </c>
      <c r="G291" s="286" t="s">
        <v>21</v>
      </c>
      <c r="H291" s="286" t="s">
        <v>21</v>
      </c>
      <c r="I291" s="286" t="s">
        <v>21</v>
      </c>
      <c r="J291" s="80">
        <v>0.03</v>
      </c>
      <c r="K291" s="80"/>
      <c r="L291" s="80">
        <v>0.03</v>
      </c>
      <c r="M291" s="5"/>
      <c r="N291" s="571" t="s">
        <v>78</v>
      </c>
      <c r="O291" s="286" t="s">
        <v>1170</v>
      </c>
      <c r="P291" s="63"/>
    </row>
    <row r="292" spans="1:18" s="58" customFormat="1" ht="51" x14ac:dyDescent="0.2">
      <c r="A292" s="377" t="s">
        <v>2971</v>
      </c>
      <c r="B292" s="315" t="s">
        <v>2206</v>
      </c>
      <c r="C292" s="33" t="s">
        <v>1172</v>
      </c>
      <c r="D292" s="4"/>
      <c r="E292" s="286" t="s">
        <v>21</v>
      </c>
      <c r="F292" s="286" t="s">
        <v>21</v>
      </c>
      <c r="G292" s="286" t="s">
        <v>21</v>
      </c>
      <c r="H292" s="286" t="s">
        <v>21</v>
      </c>
      <c r="I292" s="286" t="s">
        <v>21</v>
      </c>
      <c r="J292" s="80">
        <v>0.03</v>
      </c>
      <c r="K292" s="80">
        <v>0.03</v>
      </c>
      <c r="L292" s="5"/>
      <c r="M292" s="5"/>
      <c r="N292" s="286" t="s">
        <v>815</v>
      </c>
      <c r="O292" s="286" t="s">
        <v>1170</v>
      </c>
      <c r="P292" s="63"/>
    </row>
    <row r="293" spans="1:18" s="59" customFormat="1" ht="51" x14ac:dyDescent="0.2">
      <c r="A293" s="377" t="s">
        <v>2972</v>
      </c>
      <c r="B293" s="315" t="s">
        <v>2213</v>
      </c>
      <c r="C293" s="33" t="s">
        <v>2036</v>
      </c>
      <c r="D293" s="4"/>
      <c r="E293" s="286" t="s">
        <v>21</v>
      </c>
      <c r="F293" s="286" t="s">
        <v>21</v>
      </c>
      <c r="G293" s="286" t="s">
        <v>21</v>
      </c>
      <c r="H293" s="286" t="s">
        <v>21</v>
      </c>
      <c r="I293" s="286" t="s">
        <v>21</v>
      </c>
      <c r="J293" s="80">
        <v>0.03</v>
      </c>
      <c r="K293" s="80">
        <v>0.03</v>
      </c>
      <c r="L293" s="5"/>
      <c r="M293" s="5"/>
      <c r="N293" s="571" t="s">
        <v>3348</v>
      </c>
      <c r="O293" s="413" t="s">
        <v>1170</v>
      </c>
      <c r="P293" s="63"/>
      <c r="Q293" s="58"/>
      <c r="R293" s="58"/>
    </row>
    <row r="294" spans="1:18" s="19" customFormat="1" ht="51" x14ac:dyDescent="0.2">
      <c r="A294" s="418">
        <v>40</v>
      </c>
      <c r="B294" s="422" t="s">
        <v>2993</v>
      </c>
      <c r="C294" s="14" t="s">
        <v>3359</v>
      </c>
      <c r="D294" s="282">
        <v>12.52</v>
      </c>
      <c r="E294" s="282">
        <v>15</v>
      </c>
      <c r="F294" s="282">
        <v>18</v>
      </c>
      <c r="G294" s="282">
        <v>20</v>
      </c>
      <c r="H294" s="282">
        <v>22.5</v>
      </c>
      <c r="I294" s="282">
        <v>25</v>
      </c>
      <c r="J294" s="471">
        <f>SUM(J295:J295)</f>
        <v>0.03</v>
      </c>
      <c r="K294" s="471">
        <f>SUM(K295:K295)</f>
        <v>0.03</v>
      </c>
      <c r="L294" s="471">
        <f>SUM(L295:L295)</f>
        <v>0</v>
      </c>
      <c r="M294" s="471">
        <f>SUM(M295:M295)</f>
        <v>0</v>
      </c>
      <c r="N294" s="572" t="s">
        <v>78</v>
      </c>
      <c r="O294" s="424" t="s">
        <v>77</v>
      </c>
      <c r="P294" s="20"/>
    </row>
    <row r="295" spans="1:18" s="19" customFormat="1" ht="52.9" customHeight="1" x14ac:dyDescent="0.2">
      <c r="A295" s="377">
        <v>41</v>
      </c>
      <c r="B295" s="301" t="s">
        <v>2494</v>
      </c>
      <c r="C295" s="16" t="s">
        <v>3358</v>
      </c>
      <c r="D295" s="286"/>
      <c r="E295" s="286" t="s">
        <v>21</v>
      </c>
      <c r="F295" s="286" t="s">
        <v>21</v>
      </c>
      <c r="G295" s="286" t="s">
        <v>21</v>
      </c>
      <c r="H295" s="286" t="s">
        <v>21</v>
      </c>
      <c r="I295" s="286" t="s">
        <v>21</v>
      </c>
      <c r="J295" s="78">
        <v>0.03</v>
      </c>
      <c r="K295" s="78">
        <v>0.03</v>
      </c>
      <c r="L295" s="78"/>
      <c r="M295" s="78"/>
      <c r="N295" s="286" t="s">
        <v>2842</v>
      </c>
      <c r="O295" s="286" t="s">
        <v>77</v>
      </c>
      <c r="P295" s="20"/>
    </row>
    <row r="296" spans="1:18" s="19" customFormat="1" ht="25.5" customHeight="1" x14ac:dyDescent="0.2">
      <c r="A296" s="418">
        <v>42</v>
      </c>
      <c r="B296" s="472" t="s">
        <v>2994</v>
      </c>
      <c r="C296" s="12" t="s">
        <v>101</v>
      </c>
      <c r="D296" s="280" t="s">
        <v>1169</v>
      </c>
      <c r="E296" s="280">
        <v>3</v>
      </c>
      <c r="F296" s="280">
        <v>4</v>
      </c>
      <c r="G296" s="280">
        <v>5</v>
      </c>
      <c r="H296" s="280">
        <v>6</v>
      </c>
      <c r="I296" s="280">
        <v>8</v>
      </c>
      <c r="J296" s="473">
        <f>J297</f>
        <v>17.82</v>
      </c>
      <c r="K296" s="473">
        <f>K297</f>
        <v>4.5600000000000005</v>
      </c>
      <c r="L296" s="473">
        <f>L297</f>
        <v>0</v>
      </c>
      <c r="M296" s="473">
        <f>M297</f>
        <v>13.260000000000002</v>
      </c>
      <c r="N296" s="416" t="s">
        <v>2847</v>
      </c>
      <c r="O296" s="416"/>
      <c r="P296" s="51" t="s">
        <v>85</v>
      </c>
    </row>
    <row r="297" spans="1:18" s="19" customFormat="1" ht="63.75" x14ac:dyDescent="0.2">
      <c r="A297" s="377">
        <v>43</v>
      </c>
      <c r="B297" s="330" t="s">
        <v>2995</v>
      </c>
      <c r="C297" s="88" t="s">
        <v>2909</v>
      </c>
      <c r="D297" s="290">
        <v>1500</v>
      </c>
      <c r="E297" s="290">
        <v>2050</v>
      </c>
      <c r="F297" s="290">
        <v>3100</v>
      </c>
      <c r="G297" s="290">
        <v>3525</v>
      </c>
      <c r="H297" s="290">
        <v>4350</v>
      </c>
      <c r="I297" s="290">
        <v>5000</v>
      </c>
      <c r="J297" s="462">
        <f>J298+J311</f>
        <v>17.82</v>
      </c>
      <c r="K297" s="462">
        <f>K298+K311</f>
        <v>4.5600000000000005</v>
      </c>
      <c r="L297" s="462">
        <f>L298+L311</f>
        <v>0</v>
      </c>
      <c r="M297" s="462">
        <f>M298+M311</f>
        <v>13.260000000000002</v>
      </c>
      <c r="N297" s="290" t="s">
        <v>2848</v>
      </c>
      <c r="O297" s="290" t="s">
        <v>77</v>
      </c>
      <c r="P297" s="20"/>
    </row>
    <row r="298" spans="1:18" s="19" customFormat="1" ht="38.25" x14ac:dyDescent="0.2">
      <c r="A298" s="754">
        <v>44</v>
      </c>
      <c r="B298" s="603" t="s">
        <v>2996</v>
      </c>
      <c r="C298" s="14" t="s">
        <v>2910</v>
      </c>
      <c r="D298" s="282">
        <v>9.6</v>
      </c>
      <c r="E298" s="282">
        <v>8.1999999999999993</v>
      </c>
      <c r="F298" s="282">
        <v>8.5</v>
      </c>
      <c r="G298" s="282">
        <v>8.6999999999999993</v>
      </c>
      <c r="H298" s="282">
        <v>9</v>
      </c>
      <c r="I298" s="282">
        <v>9.5</v>
      </c>
      <c r="J298" s="600">
        <f>SUM(J300:J310)</f>
        <v>16.89</v>
      </c>
      <c r="K298" s="600">
        <f>SUM(K300:K310)</f>
        <v>4.2300000000000004</v>
      </c>
      <c r="L298" s="600">
        <f>SUM(L300:L310)</f>
        <v>0</v>
      </c>
      <c r="M298" s="600">
        <f>SUM(M300:M310)</f>
        <v>12.660000000000002</v>
      </c>
      <c r="N298" s="571" t="s">
        <v>3349</v>
      </c>
      <c r="O298" s="711" t="s">
        <v>77</v>
      </c>
      <c r="P298" s="20"/>
    </row>
    <row r="299" spans="1:18" s="19" customFormat="1" ht="25.5" x14ac:dyDescent="0.2">
      <c r="A299" s="825"/>
      <c r="B299" s="614"/>
      <c r="C299" s="14" t="s">
        <v>102</v>
      </c>
      <c r="D299" s="282">
        <v>24</v>
      </c>
      <c r="E299" s="282">
        <v>23</v>
      </c>
      <c r="F299" s="282">
        <v>22</v>
      </c>
      <c r="G299" s="282">
        <v>21</v>
      </c>
      <c r="H299" s="282">
        <v>20</v>
      </c>
      <c r="I299" s="282">
        <v>18</v>
      </c>
      <c r="J299" s="601"/>
      <c r="K299" s="601"/>
      <c r="L299" s="601"/>
      <c r="M299" s="601"/>
      <c r="N299" s="574" t="s">
        <v>3313</v>
      </c>
      <c r="O299" s="712"/>
      <c r="P299" s="20"/>
    </row>
    <row r="300" spans="1:18" s="19" customFormat="1" ht="51" x14ac:dyDescent="0.2">
      <c r="A300" s="377" t="s">
        <v>2861</v>
      </c>
      <c r="B300" s="301" t="s">
        <v>2235</v>
      </c>
      <c r="C300" s="16" t="s">
        <v>86</v>
      </c>
      <c r="D300" s="286"/>
      <c r="E300" s="286" t="s">
        <v>21</v>
      </c>
      <c r="F300" s="286" t="s">
        <v>21</v>
      </c>
      <c r="G300" s="286" t="s">
        <v>21</v>
      </c>
      <c r="H300" s="286" t="s">
        <v>21</v>
      </c>
      <c r="I300" s="286" t="s">
        <v>21</v>
      </c>
      <c r="J300" s="78">
        <v>0.03</v>
      </c>
      <c r="K300" s="78"/>
      <c r="L300" s="78"/>
      <c r="M300" s="78">
        <v>0.03</v>
      </c>
      <c r="N300" s="571" t="s">
        <v>78</v>
      </c>
      <c r="O300" s="708" t="s">
        <v>77</v>
      </c>
      <c r="P300" s="20"/>
    </row>
    <row r="301" spans="1:18" s="58" customFormat="1" ht="51" x14ac:dyDescent="0.2">
      <c r="A301" s="382" t="s">
        <v>2862</v>
      </c>
      <c r="B301" s="315" t="s">
        <v>2404</v>
      </c>
      <c r="C301" s="285" t="s">
        <v>1173</v>
      </c>
      <c r="D301" s="4"/>
      <c r="E301" s="286" t="s">
        <v>21</v>
      </c>
      <c r="F301" s="286" t="s">
        <v>21</v>
      </c>
      <c r="G301" s="286"/>
      <c r="H301" s="286"/>
      <c r="I301" s="286"/>
      <c r="J301" s="5">
        <v>0.3</v>
      </c>
      <c r="K301" s="5">
        <v>0.3</v>
      </c>
      <c r="L301" s="5"/>
      <c r="M301" s="5"/>
      <c r="N301" s="286" t="s">
        <v>3363</v>
      </c>
      <c r="O301" s="709"/>
      <c r="P301" s="63"/>
    </row>
    <row r="302" spans="1:18" s="19" customFormat="1" ht="102" x14ac:dyDescent="0.2">
      <c r="A302" s="377" t="s">
        <v>2863</v>
      </c>
      <c r="B302" s="301" t="s">
        <v>2495</v>
      </c>
      <c r="C302" s="16" t="s">
        <v>94</v>
      </c>
      <c r="D302" s="286"/>
      <c r="E302" s="286" t="s">
        <v>21</v>
      </c>
      <c r="F302" s="286" t="s">
        <v>21</v>
      </c>
      <c r="G302" s="286" t="s">
        <v>21</v>
      </c>
      <c r="H302" s="286" t="s">
        <v>21</v>
      </c>
      <c r="I302" s="286" t="s">
        <v>21</v>
      </c>
      <c r="J302" s="78">
        <v>0.3</v>
      </c>
      <c r="K302" s="78">
        <v>0.3</v>
      </c>
      <c r="L302" s="78"/>
      <c r="M302" s="78"/>
      <c r="N302" s="286" t="s">
        <v>815</v>
      </c>
      <c r="O302" s="709"/>
      <c r="P302" s="20"/>
    </row>
    <row r="303" spans="1:18" s="19" customFormat="1" ht="114.75" x14ac:dyDescent="0.2">
      <c r="A303" s="382" t="s">
        <v>2864</v>
      </c>
      <c r="B303" s="301" t="s">
        <v>2604</v>
      </c>
      <c r="C303" s="16" t="s">
        <v>87</v>
      </c>
      <c r="D303" s="286"/>
      <c r="E303" s="286" t="s">
        <v>21</v>
      </c>
      <c r="F303" s="286" t="s">
        <v>21</v>
      </c>
      <c r="G303" s="286" t="s">
        <v>21</v>
      </c>
      <c r="H303" s="286" t="s">
        <v>21</v>
      </c>
      <c r="I303" s="286" t="s">
        <v>21</v>
      </c>
      <c r="J303" s="78">
        <v>10</v>
      </c>
      <c r="K303" s="78">
        <v>3</v>
      </c>
      <c r="L303" s="78"/>
      <c r="M303" s="78">
        <v>7</v>
      </c>
      <c r="N303" s="708" t="s">
        <v>3314</v>
      </c>
      <c r="O303" s="709"/>
      <c r="P303" s="20"/>
    </row>
    <row r="304" spans="1:18" s="19" customFormat="1" ht="38.25" x14ac:dyDescent="0.2">
      <c r="A304" s="377" t="s">
        <v>2865</v>
      </c>
      <c r="B304" s="301" t="s">
        <v>2727</v>
      </c>
      <c r="C304" s="16" t="s">
        <v>88</v>
      </c>
      <c r="D304" s="286"/>
      <c r="E304" s="286" t="s">
        <v>21</v>
      </c>
      <c r="F304" s="286" t="s">
        <v>21</v>
      </c>
      <c r="G304" s="286" t="s">
        <v>21</v>
      </c>
      <c r="H304" s="286" t="s">
        <v>21</v>
      </c>
      <c r="I304" s="286" t="s">
        <v>21</v>
      </c>
      <c r="J304" s="78">
        <v>0.3</v>
      </c>
      <c r="K304" s="78">
        <v>0.3</v>
      </c>
      <c r="L304" s="78"/>
      <c r="M304" s="78"/>
      <c r="N304" s="709"/>
      <c r="O304" s="709"/>
      <c r="P304" s="20"/>
    </row>
    <row r="305" spans="1:18" s="19" customFormat="1" ht="63.75" x14ac:dyDescent="0.2">
      <c r="A305" s="382" t="s">
        <v>2866</v>
      </c>
      <c r="B305" s="301" t="s">
        <v>2767</v>
      </c>
      <c r="C305" s="16" t="s">
        <v>89</v>
      </c>
      <c r="D305" s="286"/>
      <c r="E305" s="286" t="s">
        <v>21</v>
      </c>
      <c r="F305" s="286" t="s">
        <v>21</v>
      </c>
      <c r="G305" s="286" t="s">
        <v>21</v>
      </c>
      <c r="H305" s="286" t="s">
        <v>21</v>
      </c>
      <c r="I305" s="286" t="s">
        <v>21</v>
      </c>
      <c r="J305" s="78">
        <v>0.03</v>
      </c>
      <c r="K305" s="78"/>
      <c r="L305" s="78"/>
      <c r="M305" s="78">
        <v>0.03</v>
      </c>
      <c r="N305" s="709"/>
      <c r="O305" s="709"/>
      <c r="P305" s="20"/>
    </row>
    <row r="306" spans="1:18" s="19" customFormat="1" ht="51" x14ac:dyDescent="0.2">
      <c r="A306" s="377" t="s">
        <v>2867</v>
      </c>
      <c r="B306" s="301" t="s">
        <v>2095</v>
      </c>
      <c r="C306" s="16" t="s">
        <v>90</v>
      </c>
      <c r="D306" s="286"/>
      <c r="E306" s="286" t="s">
        <v>21</v>
      </c>
      <c r="F306" s="286" t="s">
        <v>21</v>
      </c>
      <c r="G306" s="286" t="s">
        <v>21</v>
      </c>
      <c r="H306" s="286" t="s">
        <v>21</v>
      </c>
      <c r="I306" s="286" t="s">
        <v>21</v>
      </c>
      <c r="J306" s="78">
        <v>0.3</v>
      </c>
      <c r="K306" s="78">
        <v>0.3</v>
      </c>
      <c r="L306" s="78"/>
      <c r="M306" s="78">
        <v>0</v>
      </c>
      <c r="N306" s="709"/>
      <c r="O306" s="709"/>
      <c r="P306" s="20"/>
    </row>
    <row r="307" spans="1:18" s="19" customFormat="1" ht="51" x14ac:dyDescent="0.2">
      <c r="A307" s="382" t="s">
        <v>2868</v>
      </c>
      <c r="B307" s="301" t="s">
        <v>2136</v>
      </c>
      <c r="C307" s="16" t="s">
        <v>91</v>
      </c>
      <c r="D307" s="286"/>
      <c r="E307" s="286" t="s">
        <v>21</v>
      </c>
      <c r="F307" s="286" t="s">
        <v>21</v>
      </c>
      <c r="G307" s="286"/>
      <c r="H307" s="286"/>
      <c r="I307" s="286"/>
      <c r="J307" s="78">
        <v>5</v>
      </c>
      <c r="K307" s="78"/>
      <c r="L307" s="78"/>
      <c r="M307" s="78">
        <v>5</v>
      </c>
      <c r="N307" s="709"/>
      <c r="O307" s="709"/>
      <c r="P307" s="20"/>
    </row>
    <row r="308" spans="1:18" s="19" customFormat="1" ht="63.75" x14ac:dyDescent="0.2">
      <c r="A308" s="377" t="s">
        <v>2869</v>
      </c>
      <c r="B308" s="301" t="s">
        <v>2163</v>
      </c>
      <c r="C308" s="16" t="s">
        <v>1479</v>
      </c>
      <c r="D308" s="286"/>
      <c r="E308" s="286" t="s">
        <v>21</v>
      </c>
      <c r="F308" s="286" t="s">
        <v>21</v>
      </c>
      <c r="G308" s="286" t="s">
        <v>21</v>
      </c>
      <c r="H308" s="286"/>
      <c r="I308" s="286"/>
      <c r="J308" s="78">
        <v>0.3</v>
      </c>
      <c r="K308" s="78"/>
      <c r="L308" s="78"/>
      <c r="M308" s="78">
        <v>0.3</v>
      </c>
      <c r="N308" s="709"/>
      <c r="O308" s="709"/>
      <c r="P308" s="20"/>
    </row>
    <row r="309" spans="1:18" s="19" customFormat="1" ht="89.25" x14ac:dyDescent="0.2">
      <c r="A309" s="382" t="s">
        <v>2870</v>
      </c>
      <c r="B309" s="301" t="s">
        <v>2187</v>
      </c>
      <c r="C309" s="16" t="s">
        <v>1175</v>
      </c>
      <c r="D309" s="286"/>
      <c r="E309" s="286" t="s">
        <v>21</v>
      </c>
      <c r="F309" s="286" t="s">
        <v>21</v>
      </c>
      <c r="G309" s="286"/>
      <c r="H309" s="286"/>
      <c r="I309" s="286"/>
      <c r="J309" s="78">
        <v>0.3</v>
      </c>
      <c r="K309" s="78"/>
      <c r="L309" s="78"/>
      <c r="M309" s="78">
        <v>0.3</v>
      </c>
      <c r="N309" s="710"/>
      <c r="O309" s="709"/>
      <c r="P309" s="20"/>
    </row>
    <row r="310" spans="1:18" s="19" customFormat="1" ht="102" x14ac:dyDescent="0.2">
      <c r="A310" s="377" t="s">
        <v>2871</v>
      </c>
      <c r="B310" s="301" t="s">
        <v>2197</v>
      </c>
      <c r="C310" s="16" t="s">
        <v>1174</v>
      </c>
      <c r="D310" s="286"/>
      <c r="E310" s="286" t="s">
        <v>21</v>
      </c>
      <c r="F310" s="286" t="s">
        <v>21</v>
      </c>
      <c r="G310" s="286"/>
      <c r="H310" s="286"/>
      <c r="I310" s="286"/>
      <c r="J310" s="78">
        <v>0.03</v>
      </c>
      <c r="K310" s="78">
        <v>0.03</v>
      </c>
      <c r="L310" s="78"/>
      <c r="M310" s="78"/>
      <c r="N310" s="286" t="s">
        <v>3314</v>
      </c>
      <c r="O310" s="710"/>
      <c r="P310" s="20"/>
    </row>
    <row r="311" spans="1:18" s="19" customFormat="1" ht="63.75" x14ac:dyDescent="0.2">
      <c r="A311" s="418">
        <v>45</v>
      </c>
      <c r="B311" s="422" t="s">
        <v>2997</v>
      </c>
      <c r="C311" s="14" t="s">
        <v>2911</v>
      </c>
      <c r="D311" s="282" t="s">
        <v>73</v>
      </c>
      <c r="E311" s="282">
        <v>4</v>
      </c>
      <c r="F311" s="282">
        <v>6</v>
      </c>
      <c r="G311" s="282">
        <v>8</v>
      </c>
      <c r="H311" s="282">
        <v>10</v>
      </c>
      <c r="I311" s="282">
        <v>12</v>
      </c>
      <c r="J311" s="471">
        <f>SUM(J312:J315)</f>
        <v>0.92999999999999994</v>
      </c>
      <c r="K311" s="471">
        <f>SUM(K312:K315)</f>
        <v>0.32999999999999996</v>
      </c>
      <c r="L311" s="471">
        <f>SUM(L312:L315)</f>
        <v>0</v>
      </c>
      <c r="M311" s="471">
        <f>SUM(M312:M315)</f>
        <v>0.6</v>
      </c>
      <c r="N311" s="414" t="s">
        <v>3314</v>
      </c>
      <c r="O311" s="414" t="s">
        <v>77</v>
      </c>
      <c r="P311" s="20"/>
    </row>
    <row r="312" spans="1:18" s="19" customFormat="1" ht="51" x14ac:dyDescent="0.2">
      <c r="A312" s="377" t="s">
        <v>2861</v>
      </c>
      <c r="B312" s="303" t="s">
        <v>2236</v>
      </c>
      <c r="C312" s="15" t="s">
        <v>92</v>
      </c>
      <c r="D312" s="286"/>
      <c r="E312" s="286" t="s">
        <v>21</v>
      </c>
      <c r="F312" s="286" t="s">
        <v>21</v>
      </c>
      <c r="G312" s="286" t="s">
        <v>21</v>
      </c>
      <c r="H312" s="286" t="s">
        <v>21</v>
      </c>
      <c r="I312" s="286" t="s">
        <v>21</v>
      </c>
      <c r="J312" s="78">
        <v>0.3</v>
      </c>
      <c r="K312" s="78"/>
      <c r="L312" s="78"/>
      <c r="M312" s="78">
        <v>0.3</v>
      </c>
      <c r="N312" s="286" t="s">
        <v>2850</v>
      </c>
      <c r="O312" s="286" t="s">
        <v>77</v>
      </c>
      <c r="P312" s="20"/>
    </row>
    <row r="313" spans="1:18" s="58" customFormat="1" ht="102" x14ac:dyDescent="0.2">
      <c r="A313" s="382" t="s">
        <v>2862</v>
      </c>
      <c r="B313" s="315" t="s">
        <v>2405</v>
      </c>
      <c r="C313" s="17" t="s">
        <v>3360</v>
      </c>
      <c r="D313" s="4"/>
      <c r="E313" s="4"/>
      <c r="F313" s="4"/>
      <c r="G313" s="286" t="s">
        <v>21</v>
      </c>
      <c r="H313" s="286" t="s">
        <v>21</v>
      </c>
      <c r="I313" s="286" t="s">
        <v>21</v>
      </c>
      <c r="J313" s="80">
        <v>0.03</v>
      </c>
      <c r="K313" s="80">
        <v>0.03</v>
      </c>
      <c r="L313" s="5"/>
      <c r="M313" s="5"/>
      <c r="N313" s="571" t="s">
        <v>3350</v>
      </c>
      <c r="O313" s="286" t="s">
        <v>1170</v>
      </c>
      <c r="P313" s="63"/>
    </row>
    <row r="314" spans="1:18" s="19" customFormat="1" ht="76.5" x14ac:dyDescent="0.2">
      <c r="A314" s="377" t="s">
        <v>2863</v>
      </c>
      <c r="B314" s="301" t="s">
        <v>2496</v>
      </c>
      <c r="C314" s="16" t="s">
        <v>1480</v>
      </c>
      <c r="D314" s="286"/>
      <c r="E314" s="286" t="s">
        <v>21</v>
      </c>
      <c r="F314" s="286" t="s">
        <v>21</v>
      </c>
      <c r="G314" s="286" t="s">
        <v>21</v>
      </c>
      <c r="H314" s="286" t="s">
        <v>21</v>
      </c>
      <c r="I314" s="286" t="s">
        <v>21</v>
      </c>
      <c r="J314" s="78">
        <v>0.3</v>
      </c>
      <c r="K314" s="78"/>
      <c r="L314" s="78"/>
      <c r="M314" s="78">
        <v>0.3</v>
      </c>
      <c r="N314" s="716" t="s">
        <v>2851</v>
      </c>
      <c r="O314" s="708"/>
      <c r="P314" s="20"/>
    </row>
    <row r="315" spans="1:18" s="19" customFormat="1" ht="25.5" x14ac:dyDescent="0.2">
      <c r="A315" s="382" t="s">
        <v>2864</v>
      </c>
      <c r="B315" s="301" t="s">
        <v>2605</v>
      </c>
      <c r="C315" s="16" t="s">
        <v>93</v>
      </c>
      <c r="D315" s="165"/>
      <c r="E315" s="286" t="s">
        <v>21</v>
      </c>
      <c r="F315" s="286" t="s">
        <v>21</v>
      </c>
      <c r="G315" s="286"/>
      <c r="H315" s="286"/>
      <c r="I315" s="286"/>
      <c r="J315" s="78">
        <v>0.3</v>
      </c>
      <c r="K315" s="78">
        <v>0.3</v>
      </c>
      <c r="L315" s="78"/>
      <c r="M315" s="78"/>
      <c r="N315" s="717"/>
      <c r="O315" s="710"/>
      <c r="P315" s="20"/>
    </row>
    <row r="316" spans="1:18" s="58" customFormat="1" x14ac:dyDescent="0.2">
      <c r="A316" s="383"/>
      <c r="B316" s="621" t="s">
        <v>2831</v>
      </c>
      <c r="C316" s="622"/>
      <c r="D316" s="622"/>
      <c r="E316" s="622"/>
      <c r="F316" s="622"/>
      <c r="G316" s="622"/>
      <c r="H316" s="622"/>
      <c r="I316" s="623"/>
      <c r="J316" s="454">
        <f>J270+J296</f>
        <v>19.98</v>
      </c>
      <c r="K316" s="454">
        <f>K270+K296</f>
        <v>6.3900000000000006</v>
      </c>
      <c r="L316" s="454">
        <f>L270+L296</f>
        <v>0.03</v>
      </c>
      <c r="M316" s="454">
        <f>M270+M296</f>
        <v>13.560000000000002</v>
      </c>
      <c r="N316" s="456"/>
      <c r="O316" s="456"/>
      <c r="P316" s="63"/>
    </row>
    <row r="317" spans="1:18" s="58" customFormat="1" ht="13.5" thickBot="1" x14ac:dyDescent="0.25">
      <c r="A317" s="384"/>
      <c r="B317" s="621" t="s">
        <v>1294</v>
      </c>
      <c r="C317" s="622"/>
      <c r="D317" s="622"/>
      <c r="E317" s="622"/>
      <c r="F317" s="622"/>
      <c r="G317" s="622"/>
      <c r="H317" s="622"/>
      <c r="I317" s="623"/>
      <c r="J317" s="454">
        <f>SUM(K317:M317)</f>
        <v>100.00000000000003</v>
      </c>
      <c r="K317" s="455">
        <f>K316/$J316*100</f>
        <v>31.981981981981981</v>
      </c>
      <c r="L317" s="464">
        <f>L316/$J316*100</f>
        <v>0.15015015015015015</v>
      </c>
      <c r="M317" s="464">
        <f>M316/$J316*100</f>
        <v>67.867867867867886</v>
      </c>
      <c r="N317" s="456"/>
      <c r="O317" s="457"/>
      <c r="P317" s="63"/>
    </row>
    <row r="318" spans="1:18" s="19" customFormat="1" ht="13.5" thickBot="1" x14ac:dyDescent="0.25">
      <c r="A318" s="385"/>
      <c r="B318" s="802" t="s">
        <v>2852</v>
      </c>
      <c r="C318" s="803"/>
      <c r="D318" s="803"/>
      <c r="E318" s="803"/>
      <c r="F318" s="803"/>
      <c r="G318" s="803"/>
      <c r="H318" s="803"/>
      <c r="I318" s="803"/>
      <c r="J318" s="803"/>
      <c r="K318" s="803"/>
      <c r="L318" s="803"/>
      <c r="M318" s="803"/>
      <c r="N318" s="803"/>
      <c r="O318" s="804"/>
      <c r="P318" s="20"/>
    </row>
    <row r="319" spans="1:18" s="20" customFormat="1" ht="25.5" x14ac:dyDescent="0.2">
      <c r="A319" s="894">
        <v>46</v>
      </c>
      <c r="B319" s="703" t="s">
        <v>2998</v>
      </c>
      <c r="C319" s="21" t="s">
        <v>2912</v>
      </c>
      <c r="D319" s="281">
        <v>55.8</v>
      </c>
      <c r="E319" s="50">
        <v>58.204457013940981</v>
      </c>
      <c r="F319" s="50">
        <v>56.615919894182277</v>
      </c>
      <c r="G319" s="50">
        <v>54.566206407674947</v>
      </c>
      <c r="H319" s="281"/>
      <c r="I319" s="281"/>
      <c r="J319" s="705">
        <f>J321</f>
        <v>7.3999999999999995</v>
      </c>
      <c r="K319" s="705">
        <f>K321</f>
        <v>7.3999999999999995</v>
      </c>
      <c r="L319" s="705">
        <f>L321</f>
        <v>0</v>
      </c>
      <c r="M319" s="705">
        <f>M321</f>
        <v>0</v>
      </c>
      <c r="N319" s="707" t="s">
        <v>1017</v>
      </c>
      <c r="O319" s="707"/>
      <c r="R319" s="19"/>
    </row>
    <row r="320" spans="1:18" s="20" customFormat="1" ht="25.5" x14ac:dyDescent="0.2">
      <c r="A320" s="895"/>
      <c r="B320" s="704"/>
      <c r="C320" s="21" t="s">
        <v>1018</v>
      </c>
      <c r="D320" s="166" t="s">
        <v>1019</v>
      </c>
      <c r="E320" s="281"/>
      <c r="F320" s="281"/>
      <c r="G320" s="281"/>
      <c r="H320" s="281"/>
      <c r="I320" s="281"/>
      <c r="J320" s="706"/>
      <c r="K320" s="706"/>
      <c r="L320" s="706"/>
      <c r="M320" s="706"/>
      <c r="N320" s="642"/>
      <c r="O320" s="642"/>
      <c r="R320" s="19"/>
    </row>
    <row r="321" spans="1:18" s="20" customFormat="1" ht="38.25" x14ac:dyDescent="0.2">
      <c r="A321" s="896">
        <v>47</v>
      </c>
      <c r="B321" s="608" t="s">
        <v>2999</v>
      </c>
      <c r="C321" s="88" t="s">
        <v>2913</v>
      </c>
      <c r="D321" s="283">
        <v>14.5</v>
      </c>
      <c r="E321" s="85">
        <v>15.554751971330033</v>
      </c>
      <c r="F321" s="85">
        <v>15.697770227389574</v>
      </c>
      <c r="G321" s="85">
        <v>15.417353865958086</v>
      </c>
      <c r="H321" s="283"/>
      <c r="I321" s="283"/>
      <c r="J321" s="668">
        <f>J323</f>
        <v>7.3999999999999995</v>
      </c>
      <c r="K321" s="668">
        <f>K323</f>
        <v>7.3999999999999995</v>
      </c>
      <c r="L321" s="668">
        <f>L323</f>
        <v>0</v>
      </c>
      <c r="M321" s="668">
        <f>M323</f>
        <v>0</v>
      </c>
      <c r="N321" s="591" t="s">
        <v>1017</v>
      </c>
      <c r="O321" s="591"/>
      <c r="R321" s="19"/>
    </row>
    <row r="322" spans="1:18" s="20" customFormat="1" x14ac:dyDescent="0.2">
      <c r="A322" s="897"/>
      <c r="B322" s="610"/>
      <c r="C322" s="88" t="s">
        <v>1020</v>
      </c>
      <c r="D322" s="283">
        <v>41.3</v>
      </c>
      <c r="E322" s="85">
        <v>42.661578899077618</v>
      </c>
      <c r="F322" s="85">
        <v>40.918149666792694</v>
      </c>
      <c r="G322" s="85">
        <v>39.148852541716863</v>
      </c>
      <c r="H322" s="283"/>
      <c r="I322" s="283"/>
      <c r="J322" s="670"/>
      <c r="K322" s="670"/>
      <c r="L322" s="670"/>
      <c r="M322" s="670"/>
      <c r="N322" s="593"/>
      <c r="O322" s="593"/>
      <c r="R322" s="19"/>
    </row>
    <row r="323" spans="1:18" s="19" customFormat="1" ht="38.25" x14ac:dyDescent="0.2">
      <c r="A323" s="446">
        <v>48</v>
      </c>
      <c r="B323" s="321" t="s">
        <v>3000</v>
      </c>
      <c r="C323" s="14" t="s">
        <v>2914</v>
      </c>
      <c r="D323" s="284"/>
      <c r="E323" s="284"/>
      <c r="F323" s="284"/>
      <c r="G323" s="284"/>
      <c r="H323" s="284"/>
      <c r="I323" s="284"/>
      <c r="J323" s="167">
        <f>SUM(J324:J330)</f>
        <v>7.3999999999999995</v>
      </c>
      <c r="K323" s="167">
        <f>SUM(K324:K330)</f>
        <v>7.3999999999999995</v>
      </c>
      <c r="L323" s="167">
        <f>SUM(L324:L330)</f>
        <v>0</v>
      </c>
      <c r="M323" s="167">
        <f>SUM(M324:M330)</f>
        <v>0</v>
      </c>
      <c r="N323" s="282"/>
      <c r="O323" s="282"/>
      <c r="P323" s="20"/>
    </row>
    <row r="324" spans="1:18" s="19" customFormat="1" ht="25.5" x14ac:dyDescent="0.2">
      <c r="A324" s="370" t="s">
        <v>2861</v>
      </c>
      <c r="B324" s="301" t="s">
        <v>2237</v>
      </c>
      <c r="C324" s="16" t="s">
        <v>917</v>
      </c>
      <c r="D324" s="4"/>
      <c r="E324" s="4" t="s">
        <v>21</v>
      </c>
      <c r="F324" s="4"/>
      <c r="G324" s="4"/>
      <c r="H324" s="4"/>
      <c r="I324" s="4"/>
      <c r="J324" s="43">
        <v>1.5</v>
      </c>
      <c r="K324" s="40">
        <v>1.5</v>
      </c>
      <c r="L324" s="43"/>
      <c r="M324" s="43"/>
      <c r="N324" s="286" t="s">
        <v>427</v>
      </c>
      <c r="O324" s="286"/>
      <c r="P324" s="20"/>
    </row>
    <row r="325" spans="1:18" s="19" customFormat="1" ht="63.75" x14ac:dyDescent="0.2">
      <c r="A325" s="446" t="s">
        <v>2862</v>
      </c>
      <c r="B325" s="313" t="s">
        <v>2406</v>
      </c>
      <c r="C325" s="18" t="s">
        <v>855</v>
      </c>
      <c r="D325" s="285"/>
      <c r="E325" s="4" t="s">
        <v>21</v>
      </c>
      <c r="F325" s="4" t="s">
        <v>21</v>
      </c>
      <c r="G325" s="4" t="s">
        <v>21</v>
      </c>
      <c r="H325" s="4" t="s">
        <v>21</v>
      </c>
      <c r="I325" s="4" t="s">
        <v>21</v>
      </c>
      <c r="J325" s="78">
        <v>0.3</v>
      </c>
      <c r="K325" s="62">
        <v>0.3</v>
      </c>
      <c r="L325" s="78"/>
      <c r="M325" s="78"/>
      <c r="N325" s="286" t="s">
        <v>427</v>
      </c>
      <c r="O325" s="286"/>
      <c r="P325" s="48"/>
      <c r="Q325" s="25"/>
    </row>
    <row r="326" spans="1:18" s="19" customFormat="1" ht="25.5" x14ac:dyDescent="0.2">
      <c r="A326" s="370" t="s">
        <v>2863</v>
      </c>
      <c r="B326" s="313" t="s">
        <v>2497</v>
      </c>
      <c r="C326" s="16" t="s">
        <v>608</v>
      </c>
      <c r="D326" s="286"/>
      <c r="E326" s="4" t="s">
        <v>21</v>
      </c>
      <c r="F326" s="4" t="s">
        <v>21</v>
      </c>
      <c r="G326" s="4"/>
      <c r="H326" s="4"/>
      <c r="I326" s="4"/>
      <c r="J326" s="43">
        <v>0.5</v>
      </c>
      <c r="K326" s="40">
        <v>0.5</v>
      </c>
      <c r="L326" s="43"/>
      <c r="M326" s="43"/>
      <c r="N326" s="27" t="s">
        <v>1021</v>
      </c>
      <c r="O326" s="27"/>
      <c r="P326" s="20"/>
    </row>
    <row r="327" spans="1:18" s="19" customFormat="1" ht="25.5" x14ac:dyDescent="0.2">
      <c r="A327" s="446" t="s">
        <v>2864</v>
      </c>
      <c r="B327" s="301" t="s">
        <v>2606</v>
      </c>
      <c r="C327" s="42" t="s">
        <v>833</v>
      </c>
      <c r="D327" s="168"/>
      <c r="E327" s="4" t="s">
        <v>21</v>
      </c>
      <c r="F327" s="4" t="s">
        <v>21</v>
      </c>
      <c r="G327" s="4" t="s">
        <v>21</v>
      </c>
      <c r="H327" s="168"/>
      <c r="I327" s="168"/>
      <c r="J327" s="43">
        <v>2</v>
      </c>
      <c r="K327" s="40">
        <v>2</v>
      </c>
      <c r="L327" s="43"/>
      <c r="M327" s="43"/>
      <c r="N327" s="27" t="s">
        <v>427</v>
      </c>
      <c r="O327" s="27"/>
      <c r="P327" s="20"/>
    </row>
    <row r="328" spans="1:18" s="19" customFormat="1" ht="25.5" x14ac:dyDescent="0.2">
      <c r="A328" s="370" t="s">
        <v>2865</v>
      </c>
      <c r="B328" s="313" t="s">
        <v>2728</v>
      </c>
      <c r="C328" s="16" t="s">
        <v>1022</v>
      </c>
      <c r="D328" s="4"/>
      <c r="E328" s="4" t="s">
        <v>21</v>
      </c>
      <c r="F328" s="4"/>
      <c r="G328" s="4"/>
      <c r="H328" s="4"/>
      <c r="I328" s="4"/>
      <c r="J328" s="43">
        <v>0.1</v>
      </c>
      <c r="K328" s="40">
        <v>0.1</v>
      </c>
      <c r="L328" s="43"/>
      <c r="M328" s="43"/>
      <c r="N328" s="27" t="s">
        <v>1023</v>
      </c>
      <c r="O328" s="27"/>
      <c r="P328" s="20"/>
    </row>
    <row r="329" spans="1:18" s="20" customFormat="1" ht="25.5" x14ac:dyDescent="0.2">
      <c r="A329" s="446" t="s">
        <v>2866</v>
      </c>
      <c r="B329" s="303" t="s">
        <v>2768</v>
      </c>
      <c r="C329" s="15" t="s">
        <v>1024</v>
      </c>
      <c r="D329" s="38"/>
      <c r="E329" s="4" t="s">
        <v>21</v>
      </c>
      <c r="F329" s="4" t="s">
        <v>21</v>
      </c>
      <c r="G329" s="4" t="s">
        <v>21</v>
      </c>
      <c r="H329" s="4" t="s">
        <v>21</v>
      </c>
      <c r="I329" s="4" t="s">
        <v>21</v>
      </c>
      <c r="J329" s="40">
        <v>1.5</v>
      </c>
      <c r="K329" s="40">
        <v>1.5</v>
      </c>
      <c r="L329" s="40"/>
      <c r="M329" s="40"/>
      <c r="N329" s="27" t="s">
        <v>427</v>
      </c>
      <c r="O329" s="27"/>
    </row>
    <row r="330" spans="1:18" s="19" customFormat="1" ht="38.25" x14ac:dyDescent="0.2">
      <c r="A330" s="370" t="s">
        <v>2867</v>
      </c>
      <c r="B330" s="313" t="s">
        <v>2096</v>
      </c>
      <c r="C330" s="16" t="s">
        <v>508</v>
      </c>
      <c r="D330" s="286"/>
      <c r="E330" s="4" t="s">
        <v>21</v>
      </c>
      <c r="F330" s="4"/>
      <c r="G330" s="4"/>
      <c r="H330" s="4"/>
      <c r="I330" s="4"/>
      <c r="J330" s="78">
        <v>1.5</v>
      </c>
      <c r="K330" s="62">
        <v>1.5</v>
      </c>
      <c r="L330" s="43"/>
      <c r="M330" s="43"/>
      <c r="N330" s="27" t="s">
        <v>1030</v>
      </c>
      <c r="O330" s="27"/>
      <c r="P330" s="20"/>
    </row>
    <row r="331" spans="1:18" s="19" customFormat="1" ht="25.5" x14ac:dyDescent="0.2">
      <c r="A331" s="446">
        <v>49</v>
      </c>
      <c r="B331" s="321" t="s">
        <v>3001</v>
      </c>
      <c r="C331" s="14" t="s">
        <v>2915</v>
      </c>
      <c r="D331" s="284"/>
      <c r="E331" s="284"/>
      <c r="F331" s="284"/>
      <c r="G331" s="284"/>
      <c r="H331" s="284"/>
      <c r="I331" s="284"/>
      <c r="J331" s="167">
        <f>SUM(J332:J335)</f>
        <v>102.3</v>
      </c>
      <c r="K331" s="167">
        <f>SUM(K332:K335)</f>
        <v>102.3</v>
      </c>
      <c r="L331" s="167">
        <f>SUM(L332:L335)</f>
        <v>0</v>
      </c>
      <c r="M331" s="167">
        <f>SUM(M332:M335)</f>
        <v>0</v>
      </c>
      <c r="N331" s="282" t="s">
        <v>1025</v>
      </c>
      <c r="O331" s="282"/>
      <c r="P331" s="20"/>
    </row>
    <row r="332" spans="1:18" s="20" customFormat="1" ht="51" x14ac:dyDescent="0.2">
      <c r="A332" s="370" t="s">
        <v>2861</v>
      </c>
      <c r="B332" s="304" t="s">
        <v>2238</v>
      </c>
      <c r="C332" s="15" t="s">
        <v>1026</v>
      </c>
      <c r="D332" s="27"/>
      <c r="E332" s="38" t="s">
        <v>21</v>
      </c>
      <c r="F332" s="38"/>
      <c r="G332" s="38"/>
      <c r="H332" s="38"/>
      <c r="I332" s="38"/>
      <c r="J332" s="40">
        <v>0.3</v>
      </c>
      <c r="K332" s="40">
        <v>0.3</v>
      </c>
      <c r="L332" s="40"/>
      <c r="M332" s="40"/>
      <c r="N332" s="27" t="s">
        <v>1027</v>
      </c>
      <c r="O332" s="27"/>
    </row>
    <row r="333" spans="1:18" s="20" customFormat="1" ht="38.25" x14ac:dyDescent="0.2">
      <c r="A333" s="446">
        <v>2</v>
      </c>
      <c r="B333" s="303" t="s">
        <v>2407</v>
      </c>
      <c r="C333" s="15" t="s">
        <v>1028</v>
      </c>
      <c r="D333" s="38"/>
      <c r="E333" s="38"/>
      <c r="F333" s="38" t="s">
        <v>21</v>
      </c>
      <c r="G333" s="38" t="s">
        <v>21</v>
      </c>
      <c r="H333" s="38"/>
      <c r="I333" s="38"/>
      <c r="J333" s="40">
        <v>100</v>
      </c>
      <c r="K333" s="40">
        <v>100</v>
      </c>
      <c r="L333" s="40"/>
      <c r="M333" s="40"/>
      <c r="N333" s="27" t="s">
        <v>3315</v>
      </c>
      <c r="O333" s="27"/>
    </row>
    <row r="334" spans="1:18" s="20" customFormat="1" ht="53.25" customHeight="1" x14ac:dyDescent="0.2">
      <c r="A334" s="370" t="s">
        <v>2863</v>
      </c>
      <c r="B334" s="303" t="s">
        <v>2498</v>
      </c>
      <c r="C334" s="15" t="s">
        <v>1029</v>
      </c>
      <c r="D334" s="38"/>
      <c r="E334" s="38" t="s">
        <v>21</v>
      </c>
      <c r="F334" s="38" t="s">
        <v>21</v>
      </c>
      <c r="G334" s="38" t="s">
        <v>21</v>
      </c>
      <c r="H334" s="38" t="s">
        <v>21</v>
      </c>
      <c r="I334" s="38" t="s">
        <v>21</v>
      </c>
      <c r="J334" s="40">
        <v>1</v>
      </c>
      <c r="K334" s="40">
        <v>1</v>
      </c>
      <c r="L334" s="40"/>
      <c r="M334" s="40"/>
      <c r="N334" s="27" t="s">
        <v>3316</v>
      </c>
      <c r="O334" s="27"/>
    </row>
    <row r="335" spans="1:18" s="20" customFormat="1" ht="25.5" x14ac:dyDescent="0.2">
      <c r="A335" s="446" t="s">
        <v>2864</v>
      </c>
      <c r="B335" s="304" t="s">
        <v>2607</v>
      </c>
      <c r="C335" s="15" t="s">
        <v>1029</v>
      </c>
      <c r="D335" s="38"/>
      <c r="E335" s="38" t="s">
        <v>21</v>
      </c>
      <c r="F335" s="38" t="s">
        <v>21</v>
      </c>
      <c r="G335" s="38" t="s">
        <v>21</v>
      </c>
      <c r="H335" s="38" t="s">
        <v>21</v>
      </c>
      <c r="I335" s="38" t="s">
        <v>21</v>
      </c>
      <c r="J335" s="40">
        <v>1</v>
      </c>
      <c r="K335" s="40">
        <v>1</v>
      </c>
      <c r="L335" s="40"/>
      <c r="M335" s="40"/>
      <c r="N335" s="27" t="s">
        <v>1027</v>
      </c>
      <c r="O335" s="27"/>
    </row>
    <row r="336" spans="1:18" s="20" customFormat="1" ht="25.5" x14ac:dyDescent="0.2">
      <c r="A336" s="370">
        <v>50</v>
      </c>
      <c r="B336" s="321" t="s">
        <v>3002</v>
      </c>
      <c r="C336" s="14" t="s">
        <v>2916</v>
      </c>
      <c r="D336" s="284">
        <v>109.4</v>
      </c>
      <c r="E336" s="284">
        <v>107.5</v>
      </c>
      <c r="F336" s="284">
        <v>108.8</v>
      </c>
      <c r="G336" s="284">
        <v>106.5</v>
      </c>
      <c r="H336" s="284"/>
      <c r="I336" s="284"/>
      <c r="J336" s="167">
        <f>SUM(J337:J343)</f>
        <v>5.8</v>
      </c>
      <c r="K336" s="167">
        <f>SUM(K337:K343)</f>
        <v>5.8</v>
      </c>
      <c r="L336" s="167">
        <f>SUM(L337:L343)</f>
        <v>0</v>
      </c>
      <c r="M336" s="167">
        <f>SUM(M337:M343)</f>
        <v>0</v>
      </c>
      <c r="N336" s="282" t="s">
        <v>1017</v>
      </c>
      <c r="O336" s="282"/>
    </row>
    <row r="337" spans="1:18" s="20" customFormat="1" ht="25.5" x14ac:dyDescent="0.2">
      <c r="A337" s="446" t="s">
        <v>2861</v>
      </c>
      <c r="B337" s="303" t="s">
        <v>1031</v>
      </c>
      <c r="C337" s="15" t="s">
        <v>1032</v>
      </c>
      <c r="D337" s="38"/>
      <c r="E337" s="38"/>
      <c r="F337" s="38" t="s">
        <v>21</v>
      </c>
      <c r="G337" s="38" t="s">
        <v>21</v>
      </c>
      <c r="H337" s="38"/>
      <c r="I337" s="38"/>
      <c r="J337" s="40">
        <v>3</v>
      </c>
      <c r="K337" s="40">
        <v>3</v>
      </c>
      <c r="L337" s="40"/>
      <c r="M337" s="40"/>
      <c r="N337" s="27" t="s">
        <v>427</v>
      </c>
      <c r="O337" s="27"/>
    </row>
    <row r="338" spans="1:18" s="20" customFormat="1" ht="38.25" x14ac:dyDescent="0.2">
      <c r="A338" s="370" t="s">
        <v>2862</v>
      </c>
      <c r="B338" s="303" t="s">
        <v>2408</v>
      </c>
      <c r="C338" s="15" t="s">
        <v>1033</v>
      </c>
      <c r="D338" s="27"/>
      <c r="E338" s="38" t="s">
        <v>21</v>
      </c>
      <c r="F338" s="123"/>
      <c r="G338" s="123"/>
      <c r="H338" s="123"/>
      <c r="I338" s="123"/>
      <c r="J338" s="40">
        <v>2</v>
      </c>
      <c r="K338" s="40">
        <v>2</v>
      </c>
      <c r="L338" s="40"/>
      <c r="M338" s="40"/>
      <c r="N338" s="27" t="s">
        <v>1034</v>
      </c>
      <c r="O338" s="27"/>
    </row>
    <row r="339" spans="1:18" s="20" customFormat="1" ht="51" x14ac:dyDescent="0.2">
      <c r="A339" s="446" t="s">
        <v>2863</v>
      </c>
      <c r="B339" s="303" t="s">
        <v>2499</v>
      </c>
      <c r="C339" s="15" t="s">
        <v>1035</v>
      </c>
      <c r="D339" s="38"/>
      <c r="E339" s="38" t="s">
        <v>21</v>
      </c>
      <c r="F339" s="38"/>
      <c r="G339" s="38"/>
      <c r="H339" s="38"/>
      <c r="I339" s="38"/>
      <c r="J339" s="40">
        <v>0.5</v>
      </c>
      <c r="K339" s="40">
        <v>0.5</v>
      </c>
      <c r="L339" s="40"/>
      <c r="M339" s="40"/>
      <c r="N339" s="27" t="s">
        <v>427</v>
      </c>
      <c r="O339" s="27"/>
    </row>
    <row r="340" spans="1:18" s="20" customFormat="1" ht="38.25" x14ac:dyDescent="0.2">
      <c r="A340" s="370" t="s">
        <v>2864</v>
      </c>
      <c r="B340" s="304" t="s">
        <v>2608</v>
      </c>
      <c r="C340" s="15" t="s">
        <v>1036</v>
      </c>
      <c r="D340" s="38"/>
      <c r="E340" s="38" t="s">
        <v>21</v>
      </c>
      <c r="F340" s="38" t="s">
        <v>21</v>
      </c>
      <c r="G340" s="38"/>
      <c r="H340" s="38"/>
      <c r="I340" s="38"/>
      <c r="J340" s="40">
        <v>0.3</v>
      </c>
      <c r="K340" s="40">
        <v>0.3</v>
      </c>
      <c r="L340" s="40"/>
      <c r="M340" s="40"/>
      <c r="N340" s="27" t="s">
        <v>1030</v>
      </c>
      <c r="O340" s="27"/>
    </row>
    <row r="341" spans="1:18" s="58" customFormat="1" ht="89.25" x14ac:dyDescent="0.2">
      <c r="A341" s="446" t="s">
        <v>2865</v>
      </c>
      <c r="B341" s="164" t="s">
        <v>2729</v>
      </c>
      <c r="C341" s="17" t="s">
        <v>80</v>
      </c>
      <c r="D341" s="38"/>
      <c r="E341" s="38"/>
      <c r="F341" s="38"/>
      <c r="G341" s="38"/>
      <c r="H341" s="38"/>
      <c r="I341" s="38"/>
      <c r="J341" s="40"/>
      <c r="K341" s="40"/>
      <c r="L341" s="40"/>
      <c r="M341" s="40"/>
      <c r="N341" s="27" t="s">
        <v>427</v>
      </c>
      <c r="O341" s="27"/>
      <c r="P341" s="63"/>
    </row>
    <row r="342" spans="1:18" s="58" customFormat="1" ht="25.5" x14ac:dyDescent="0.2">
      <c r="A342" s="370" t="s">
        <v>2866</v>
      </c>
      <c r="B342" s="316" t="s">
        <v>2769</v>
      </c>
      <c r="C342" s="17"/>
      <c r="D342" s="38"/>
      <c r="E342" s="38"/>
      <c r="F342" s="38"/>
      <c r="G342" s="38"/>
      <c r="H342" s="38"/>
      <c r="I342" s="38"/>
      <c r="J342" s="40"/>
      <c r="K342" s="40"/>
      <c r="L342" s="40"/>
      <c r="M342" s="40"/>
      <c r="N342" s="27" t="s">
        <v>3317</v>
      </c>
      <c r="O342" s="27"/>
      <c r="P342" s="63"/>
    </row>
    <row r="343" spans="1:18" s="58" customFormat="1" ht="38.25" x14ac:dyDescent="0.2">
      <c r="A343" s="370" t="s">
        <v>2867</v>
      </c>
      <c r="B343" s="304" t="s">
        <v>2137</v>
      </c>
      <c r="C343" s="17"/>
      <c r="D343" s="38"/>
      <c r="E343" s="38"/>
      <c r="F343" s="38"/>
      <c r="G343" s="38"/>
      <c r="H343" s="38"/>
      <c r="I343" s="38"/>
      <c r="J343" s="40"/>
      <c r="K343" s="40"/>
      <c r="L343" s="40"/>
      <c r="M343" s="40"/>
      <c r="N343" s="27" t="s">
        <v>1176</v>
      </c>
      <c r="O343" s="27"/>
      <c r="P343" s="63"/>
    </row>
    <row r="344" spans="1:18" s="58" customFormat="1" x14ac:dyDescent="0.2">
      <c r="A344" s="386"/>
      <c r="B344" s="621" t="s">
        <v>1293</v>
      </c>
      <c r="C344" s="622"/>
      <c r="D344" s="622"/>
      <c r="E344" s="622"/>
      <c r="F344" s="622"/>
      <c r="G344" s="622"/>
      <c r="H344" s="622"/>
      <c r="I344" s="623"/>
      <c r="J344" s="474">
        <f>J319</f>
        <v>7.3999999999999995</v>
      </c>
      <c r="K344" s="474">
        <f>K319</f>
        <v>7.3999999999999995</v>
      </c>
      <c r="L344" s="474">
        <f>L319</f>
        <v>0</v>
      </c>
      <c r="M344" s="474">
        <f>M319</f>
        <v>0</v>
      </c>
      <c r="N344" s="456"/>
      <c r="O344" s="456"/>
      <c r="P344" s="63"/>
    </row>
    <row r="345" spans="1:18" s="58" customFormat="1" ht="13.5" thickBot="1" x14ac:dyDescent="0.25">
      <c r="A345" s="387"/>
      <c r="B345" s="621" t="s">
        <v>1294</v>
      </c>
      <c r="C345" s="622"/>
      <c r="D345" s="622"/>
      <c r="E345" s="622"/>
      <c r="F345" s="622"/>
      <c r="G345" s="622"/>
      <c r="H345" s="622"/>
      <c r="I345" s="623"/>
      <c r="J345" s="454">
        <f>SUM(K345:M345)</f>
        <v>100</v>
      </c>
      <c r="K345" s="475">
        <f>K344/$J344*100</f>
        <v>100</v>
      </c>
      <c r="L345" s="475">
        <f>L344/$J344*100</f>
        <v>0</v>
      </c>
      <c r="M345" s="475">
        <f>M344/$J344*100</f>
        <v>0</v>
      </c>
      <c r="N345" s="476"/>
      <c r="O345" s="468"/>
      <c r="P345" s="63"/>
    </row>
    <row r="346" spans="1:18" s="58" customFormat="1" ht="13.5" thickBot="1" x14ac:dyDescent="0.25">
      <c r="A346" s="388"/>
      <c r="B346" s="829" t="s">
        <v>2853</v>
      </c>
      <c r="C346" s="830"/>
      <c r="D346" s="830"/>
      <c r="E346" s="830"/>
      <c r="F346" s="830"/>
      <c r="G346" s="830"/>
      <c r="H346" s="830"/>
      <c r="I346" s="830"/>
      <c r="J346" s="830"/>
      <c r="K346" s="830"/>
      <c r="L346" s="830"/>
      <c r="M346" s="830"/>
      <c r="N346" s="830"/>
      <c r="O346" s="831"/>
      <c r="P346" s="63"/>
    </row>
    <row r="347" spans="1:18" x14ac:dyDescent="0.2">
      <c r="A347" s="389"/>
      <c r="B347" s="832" t="s">
        <v>2854</v>
      </c>
      <c r="C347" s="833"/>
      <c r="D347" s="833"/>
      <c r="E347" s="833"/>
      <c r="F347" s="833"/>
      <c r="G347" s="833"/>
      <c r="H347" s="833"/>
      <c r="I347" s="833"/>
      <c r="J347" s="833"/>
      <c r="K347" s="833"/>
      <c r="L347" s="833"/>
      <c r="M347" s="833"/>
      <c r="N347" s="833"/>
      <c r="O347" s="834"/>
    </row>
    <row r="348" spans="1:18" s="247" customFormat="1" ht="38.25" x14ac:dyDescent="0.25">
      <c r="A348" s="877">
        <v>51</v>
      </c>
      <c r="B348" s="775" t="s">
        <v>3003</v>
      </c>
      <c r="C348" s="12" t="s">
        <v>1311</v>
      </c>
      <c r="D348" s="280">
        <v>184</v>
      </c>
      <c r="E348" s="280"/>
      <c r="F348" s="280"/>
      <c r="G348" s="280"/>
      <c r="H348" s="280"/>
      <c r="I348" s="280" t="s">
        <v>247</v>
      </c>
      <c r="J348" s="867">
        <f>J350+J389</f>
        <v>676.71</v>
      </c>
      <c r="K348" s="867">
        <f>K350+K389</f>
        <v>151.61000000000001</v>
      </c>
      <c r="L348" s="867">
        <f>L350+L389</f>
        <v>525.1</v>
      </c>
      <c r="M348" s="867">
        <f>M350+M389</f>
        <v>0</v>
      </c>
      <c r="N348" s="640" t="s">
        <v>1312</v>
      </c>
      <c r="O348" s="640"/>
      <c r="P348" s="477"/>
      <c r="Q348" s="477"/>
      <c r="R348" s="477"/>
    </row>
    <row r="349" spans="1:18" s="116" customFormat="1" ht="38.25" x14ac:dyDescent="0.2">
      <c r="A349" s="879"/>
      <c r="B349" s="777"/>
      <c r="C349" s="12" t="s">
        <v>1313</v>
      </c>
      <c r="D349" s="478" t="s">
        <v>73</v>
      </c>
      <c r="E349" s="478"/>
      <c r="F349" s="478"/>
      <c r="G349" s="478"/>
      <c r="H349" s="478"/>
      <c r="I349" s="293" t="s">
        <v>220</v>
      </c>
      <c r="J349" s="788"/>
      <c r="K349" s="788"/>
      <c r="L349" s="788"/>
      <c r="M349" s="788"/>
      <c r="N349" s="642"/>
      <c r="O349" s="642"/>
      <c r="P349" s="63"/>
      <c r="Q349" s="63"/>
      <c r="R349" s="63"/>
    </row>
    <row r="350" spans="1:18" s="247" customFormat="1" ht="63.75" x14ac:dyDescent="0.25">
      <c r="A350" s="898">
        <v>52</v>
      </c>
      <c r="B350" s="692" t="s">
        <v>3004</v>
      </c>
      <c r="C350" s="13" t="s">
        <v>1314</v>
      </c>
      <c r="D350" s="290" t="s">
        <v>73</v>
      </c>
      <c r="E350" s="290"/>
      <c r="F350" s="290"/>
      <c r="G350" s="290"/>
      <c r="H350" s="290"/>
      <c r="I350" s="290" t="s">
        <v>203</v>
      </c>
      <c r="J350" s="735">
        <f>J352+J369+J377+J382</f>
        <v>449.50000000000006</v>
      </c>
      <c r="K350" s="735">
        <f>K352+K369+K377+K382</f>
        <v>87.7</v>
      </c>
      <c r="L350" s="735">
        <f>L352+L369+L377+L382</f>
        <v>361.8</v>
      </c>
      <c r="M350" s="735">
        <f>M352+M369+M377+M382</f>
        <v>0</v>
      </c>
      <c r="N350" s="591" t="s">
        <v>1315</v>
      </c>
      <c r="O350" s="591"/>
      <c r="P350" s="477"/>
      <c r="Q350" s="477"/>
      <c r="R350" s="477"/>
    </row>
    <row r="351" spans="1:18" s="247" customFormat="1" ht="38.25" x14ac:dyDescent="0.25">
      <c r="A351" s="898"/>
      <c r="B351" s="693"/>
      <c r="C351" s="426" t="s">
        <v>1316</v>
      </c>
      <c r="D351" s="407" t="s">
        <v>73</v>
      </c>
      <c r="E351" s="407"/>
      <c r="F351" s="407"/>
      <c r="G351" s="407"/>
      <c r="H351" s="407"/>
      <c r="I351" s="407" t="s">
        <v>203</v>
      </c>
      <c r="J351" s="736"/>
      <c r="K351" s="736"/>
      <c r="L351" s="736"/>
      <c r="M351" s="736"/>
      <c r="N351" s="593"/>
      <c r="O351" s="593"/>
      <c r="P351" s="477"/>
      <c r="Q351" s="477"/>
      <c r="R351" s="477"/>
    </row>
    <row r="352" spans="1:18" s="9" customFormat="1" ht="38.25" x14ac:dyDescent="0.2">
      <c r="A352" s="898">
        <v>53</v>
      </c>
      <c r="B352" s="683" t="s">
        <v>3005</v>
      </c>
      <c r="C352" s="14" t="s">
        <v>1499</v>
      </c>
      <c r="D352" s="142">
        <v>30</v>
      </c>
      <c r="E352" s="142">
        <v>40</v>
      </c>
      <c r="F352" s="142">
        <v>50</v>
      </c>
      <c r="G352" s="142">
        <v>60</v>
      </c>
      <c r="H352" s="142">
        <v>70</v>
      </c>
      <c r="I352" s="142">
        <v>80</v>
      </c>
      <c r="J352" s="700">
        <f>SUM(J354:J368)</f>
        <v>377.20000000000005</v>
      </c>
      <c r="K352" s="700">
        <f>SUM(K354:K368)</f>
        <v>63.4</v>
      </c>
      <c r="L352" s="700">
        <f>SUM(L354:L368)</f>
        <v>313.8</v>
      </c>
      <c r="M352" s="700">
        <f>SUM(M354:M368)</f>
        <v>0</v>
      </c>
      <c r="N352" s="711" t="s">
        <v>1315</v>
      </c>
      <c r="O352" s="711"/>
      <c r="P352" s="134"/>
      <c r="Q352" s="134"/>
      <c r="R352" s="134"/>
    </row>
    <row r="353" spans="1:40" s="9" customFormat="1" x14ac:dyDescent="0.2">
      <c r="A353" s="898"/>
      <c r="B353" s="685"/>
      <c r="C353" s="14" t="s">
        <v>1317</v>
      </c>
      <c r="D353" s="282" t="s">
        <v>73</v>
      </c>
      <c r="E353" s="282"/>
      <c r="F353" s="282"/>
      <c r="G353" s="282"/>
      <c r="H353" s="282"/>
      <c r="I353" s="282">
        <v>0</v>
      </c>
      <c r="J353" s="702"/>
      <c r="K353" s="702"/>
      <c r="L353" s="702"/>
      <c r="M353" s="702"/>
      <c r="N353" s="760"/>
      <c r="O353" s="760"/>
      <c r="P353" s="134"/>
      <c r="Q353" s="134"/>
      <c r="R353" s="134"/>
    </row>
    <row r="354" spans="1:40" s="134" customFormat="1" ht="38.25" x14ac:dyDescent="0.2">
      <c r="A354" s="442" t="s">
        <v>2861</v>
      </c>
      <c r="B354" s="315" t="s">
        <v>2239</v>
      </c>
      <c r="C354" s="71" t="s">
        <v>1318</v>
      </c>
      <c r="D354" s="419"/>
      <c r="E354" s="419" t="s">
        <v>21</v>
      </c>
      <c r="F354" s="419"/>
      <c r="G354" s="419"/>
      <c r="H354" s="419"/>
      <c r="I354" s="419"/>
      <c r="J354" s="237">
        <v>150</v>
      </c>
      <c r="K354" s="237">
        <v>15</v>
      </c>
      <c r="L354" s="237">
        <v>135</v>
      </c>
      <c r="M354" s="237"/>
      <c r="N354" s="419" t="s">
        <v>427</v>
      </c>
      <c r="O354" s="419" t="s">
        <v>66</v>
      </c>
    </row>
    <row r="355" spans="1:40" s="134" customFormat="1" ht="51" x14ac:dyDescent="0.2">
      <c r="A355" s="365" t="s">
        <v>2862</v>
      </c>
      <c r="B355" s="315" t="s">
        <v>2409</v>
      </c>
      <c r="C355" s="17" t="s">
        <v>1481</v>
      </c>
      <c r="D355" s="38"/>
      <c r="E355" s="38"/>
      <c r="F355" s="38" t="s">
        <v>21</v>
      </c>
      <c r="G355" s="38"/>
      <c r="H355" s="38"/>
      <c r="I355" s="38"/>
      <c r="J355" s="46">
        <v>0.3</v>
      </c>
      <c r="K355" s="46">
        <v>0.3</v>
      </c>
      <c r="L355" s="46"/>
      <c r="M355" s="46"/>
      <c r="N355" s="38" t="s">
        <v>490</v>
      </c>
      <c r="O355" s="38"/>
      <c r="P355" s="20"/>
      <c r="Q355" s="248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  <c r="AH355" s="20"/>
      <c r="AI355" s="20"/>
      <c r="AJ355" s="20"/>
      <c r="AK355" s="20"/>
      <c r="AL355" s="20"/>
      <c r="AM355" s="20"/>
      <c r="AN355" s="20"/>
    </row>
    <row r="356" spans="1:40" s="134" customFormat="1" ht="38.25" x14ac:dyDescent="0.2">
      <c r="A356" s="442" t="s">
        <v>2863</v>
      </c>
      <c r="B356" s="315" t="s">
        <v>2500</v>
      </c>
      <c r="C356" s="15" t="s">
        <v>1482</v>
      </c>
      <c r="D356" s="27"/>
      <c r="E356" s="27"/>
      <c r="F356" s="27" t="s">
        <v>21</v>
      </c>
      <c r="G356" s="27"/>
      <c r="H356" s="27"/>
      <c r="I356" s="27"/>
      <c r="J356" s="31">
        <v>0.3</v>
      </c>
      <c r="K356" s="31">
        <v>0.3</v>
      </c>
      <c r="L356" s="31"/>
      <c r="M356" s="31"/>
      <c r="N356" s="27" t="s">
        <v>490</v>
      </c>
      <c r="O356" s="27"/>
    </row>
    <row r="357" spans="1:40" s="134" customFormat="1" ht="38.25" x14ac:dyDescent="0.2">
      <c r="A357" s="365" t="s">
        <v>2864</v>
      </c>
      <c r="B357" s="315" t="s">
        <v>2609</v>
      </c>
      <c r="C357" s="15" t="s">
        <v>1319</v>
      </c>
      <c r="D357" s="27"/>
      <c r="E357" s="27" t="s">
        <v>21</v>
      </c>
      <c r="F357" s="27" t="s">
        <v>21</v>
      </c>
      <c r="G357" s="27"/>
      <c r="H357" s="27"/>
      <c r="I357" s="27"/>
      <c r="J357" s="31">
        <v>2.5</v>
      </c>
      <c r="K357" s="31">
        <v>2.5</v>
      </c>
      <c r="L357" s="31"/>
      <c r="M357" s="31"/>
      <c r="N357" s="27" t="s">
        <v>427</v>
      </c>
      <c r="O357" s="27"/>
    </row>
    <row r="358" spans="1:40" s="134" customFormat="1" ht="38.25" x14ac:dyDescent="0.2">
      <c r="A358" s="442" t="s">
        <v>2865</v>
      </c>
      <c r="B358" s="315" t="s">
        <v>2730</v>
      </c>
      <c r="C358" s="15" t="s">
        <v>1483</v>
      </c>
      <c r="D358" s="27"/>
      <c r="E358" s="27" t="s">
        <v>21</v>
      </c>
      <c r="F358" s="27" t="s">
        <v>21</v>
      </c>
      <c r="G358" s="27" t="s">
        <v>21</v>
      </c>
      <c r="H358" s="27" t="s">
        <v>21</v>
      </c>
      <c r="I358" s="27" t="s">
        <v>21</v>
      </c>
      <c r="J358" s="31">
        <v>150</v>
      </c>
      <c r="K358" s="31">
        <v>15</v>
      </c>
      <c r="L358" s="31">
        <v>135</v>
      </c>
      <c r="M358" s="31"/>
      <c r="N358" s="27" t="s">
        <v>427</v>
      </c>
      <c r="O358" s="27" t="s">
        <v>66</v>
      </c>
    </row>
    <row r="359" spans="1:40" s="134" customFormat="1" ht="114.75" x14ac:dyDescent="0.2">
      <c r="A359" s="365" t="s">
        <v>2866</v>
      </c>
      <c r="B359" s="315" t="s">
        <v>2770</v>
      </c>
      <c r="C359" s="15" t="s">
        <v>1320</v>
      </c>
      <c r="D359" s="27"/>
      <c r="E359" s="27" t="s">
        <v>21</v>
      </c>
      <c r="F359" s="27"/>
      <c r="G359" s="27"/>
      <c r="H359" s="27"/>
      <c r="I359" s="27"/>
      <c r="J359" s="31">
        <v>1.5</v>
      </c>
      <c r="K359" s="31">
        <v>1.5</v>
      </c>
      <c r="L359" s="31"/>
      <c r="M359" s="31"/>
      <c r="N359" s="27" t="s">
        <v>972</v>
      </c>
      <c r="O359" s="27"/>
    </row>
    <row r="360" spans="1:40" s="134" customFormat="1" ht="38.25" x14ac:dyDescent="0.2">
      <c r="A360" s="442" t="s">
        <v>2867</v>
      </c>
      <c r="B360" s="308" t="s">
        <v>2097</v>
      </c>
      <c r="C360" s="15" t="s">
        <v>1321</v>
      </c>
      <c r="D360" s="27" t="s">
        <v>80</v>
      </c>
      <c r="E360" s="27" t="s">
        <v>21</v>
      </c>
      <c r="F360" s="27"/>
      <c r="G360" s="27"/>
      <c r="H360" s="27"/>
      <c r="I360" s="27"/>
      <c r="J360" s="31">
        <v>1.5</v>
      </c>
      <c r="K360" s="31">
        <v>1.5</v>
      </c>
      <c r="L360" s="31"/>
      <c r="M360" s="31"/>
      <c r="N360" s="27" t="s">
        <v>1322</v>
      </c>
      <c r="O360" s="27"/>
    </row>
    <row r="361" spans="1:40" s="134" customFormat="1" ht="63.75" x14ac:dyDescent="0.2">
      <c r="A361" s="365" t="s">
        <v>2868</v>
      </c>
      <c r="B361" s="308" t="s">
        <v>2138</v>
      </c>
      <c r="C361" s="15" t="s">
        <v>1323</v>
      </c>
      <c r="D361" s="27"/>
      <c r="E361" s="27" t="s">
        <v>21</v>
      </c>
      <c r="F361" s="27"/>
      <c r="G361" s="27"/>
      <c r="H361" s="27"/>
      <c r="I361" s="27"/>
      <c r="J361" s="31">
        <v>0.8</v>
      </c>
      <c r="K361" s="31">
        <v>0.3</v>
      </c>
      <c r="L361" s="31">
        <v>0.5</v>
      </c>
      <c r="M361" s="31"/>
      <c r="N361" s="27" t="s">
        <v>1324</v>
      </c>
      <c r="O361" s="27" t="s">
        <v>66</v>
      </c>
    </row>
    <row r="362" spans="1:40" s="134" customFormat="1" ht="51" x14ac:dyDescent="0.2">
      <c r="A362" s="442" t="s">
        <v>2869</v>
      </c>
      <c r="B362" s="308" t="s">
        <v>2164</v>
      </c>
      <c r="C362" s="15" t="s">
        <v>1325</v>
      </c>
      <c r="D362" s="27"/>
      <c r="E362" s="27" t="s">
        <v>21</v>
      </c>
      <c r="F362" s="27" t="s">
        <v>21</v>
      </c>
      <c r="G362" s="27"/>
      <c r="H362" s="27"/>
      <c r="I362" s="27"/>
      <c r="J362" s="31">
        <v>20</v>
      </c>
      <c r="K362" s="31">
        <v>20</v>
      </c>
      <c r="L362" s="31"/>
      <c r="M362" s="31"/>
      <c r="N362" s="27" t="s">
        <v>3318</v>
      </c>
      <c r="O362" s="27"/>
    </row>
    <row r="363" spans="1:40" s="9" customFormat="1" ht="89.25" x14ac:dyDescent="0.2">
      <c r="A363" s="365" t="s">
        <v>2870</v>
      </c>
      <c r="B363" s="308" t="s">
        <v>2188</v>
      </c>
      <c r="C363" s="15" t="s">
        <v>1326</v>
      </c>
      <c r="D363" s="27"/>
      <c r="E363" s="27" t="s">
        <v>21</v>
      </c>
      <c r="F363" s="27"/>
      <c r="G363" s="27"/>
      <c r="H363" s="27"/>
      <c r="I363" s="27"/>
      <c r="J363" s="237">
        <v>2.2000000000000002</v>
      </c>
      <c r="K363" s="237">
        <v>2.2000000000000002</v>
      </c>
      <c r="L363" s="237"/>
      <c r="M363" s="237"/>
      <c r="N363" s="419" t="s">
        <v>427</v>
      </c>
      <c r="O363" s="419"/>
      <c r="P363" s="134"/>
      <c r="Q363" s="134"/>
      <c r="R363" s="134"/>
    </row>
    <row r="364" spans="1:40" s="134" customFormat="1" ht="38.25" x14ac:dyDescent="0.2">
      <c r="A364" s="442" t="s">
        <v>2871</v>
      </c>
      <c r="B364" s="308" t="s">
        <v>2198</v>
      </c>
      <c r="C364" s="15" t="s">
        <v>1327</v>
      </c>
      <c r="D364" s="27"/>
      <c r="E364" s="27" t="s">
        <v>21</v>
      </c>
      <c r="F364" s="27"/>
      <c r="G364" s="27"/>
      <c r="H364" s="27"/>
      <c r="I364" s="27"/>
      <c r="J364" s="31">
        <v>1</v>
      </c>
      <c r="K364" s="31">
        <v>1</v>
      </c>
      <c r="L364" s="31"/>
      <c r="M364" s="31"/>
      <c r="N364" s="27" t="s">
        <v>490</v>
      </c>
      <c r="O364" s="27"/>
    </row>
    <row r="365" spans="1:40" s="134" customFormat="1" ht="76.5" x14ac:dyDescent="0.2">
      <c r="A365" s="365" t="s">
        <v>2971</v>
      </c>
      <c r="B365" s="308" t="s">
        <v>2207</v>
      </c>
      <c r="C365" s="15" t="s">
        <v>1328</v>
      </c>
      <c r="D365" s="27"/>
      <c r="E365" s="27" t="s">
        <v>21</v>
      </c>
      <c r="F365" s="27" t="s">
        <v>21</v>
      </c>
      <c r="G365" s="27"/>
      <c r="H365" s="27"/>
      <c r="I365" s="27"/>
      <c r="J365" s="31">
        <v>0.3</v>
      </c>
      <c r="K365" s="31">
        <v>0.3</v>
      </c>
      <c r="L365" s="31"/>
      <c r="M365" s="31"/>
      <c r="N365" s="27" t="s">
        <v>1329</v>
      </c>
      <c r="O365" s="27"/>
    </row>
    <row r="366" spans="1:40" s="134" customFormat="1" ht="63.75" x14ac:dyDescent="0.2">
      <c r="A366" s="442" t="s">
        <v>2972</v>
      </c>
      <c r="B366" s="308" t="s">
        <v>2214</v>
      </c>
      <c r="C366" s="15" t="s">
        <v>2021</v>
      </c>
      <c r="D366" s="27"/>
      <c r="E366" s="27" t="s">
        <v>21</v>
      </c>
      <c r="F366" s="27" t="s">
        <v>21</v>
      </c>
      <c r="G366" s="27" t="s">
        <v>21</v>
      </c>
      <c r="H366" s="27" t="s">
        <v>21</v>
      </c>
      <c r="I366" s="27" t="s">
        <v>21</v>
      </c>
      <c r="J366" s="31">
        <v>10</v>
      </c>
      <c r="K366" s="31">
        <v>1</v>
      </c>
      <c r="L366" s="31">
        <v>9</v>
      </c>
      <c r="M366" s="31"/>
      <c r="N366" s="27" t="s">
        <v>427</v>
      </c>
      <c r="O366" s="27" t="s">
        <v>569</v>
      </c>
    </row>
    <row r="367" spans="1:40" s="134" customFormat="1" ht="38.25" x14ac:dyDescent="0.2">
      <c r="A367" s="365" t="s">
        <v>2973</v>
      </c>
      <c r="B367" s="308" t="s">
        <v>2215</v>
      </c>
      <c r="C367" s="15" t="s">
        <v>1484</v>
      </c>
      <c r="D367" s="27"/>
      <c r="E367" s="27"/>
      <c r="F367" s="27"/>
      <c r="G367" s="27" t="s">
        <v>21</v>
      </c>
      <c r="H367" s="27" t="s">
        <v>21</v>
      </c>
      <c r="I367" s="27" t="s">
        <v>21</v>
      </c>
      <c r="J367" s="31">
        <v>25</v>
      </c>
      <c r="K367" s="31">
        <v>2.5</v>
      </c>
      <c r="L367" s="31">
        <v>22.5</v>
      </c>
      <c r="M367" s="31"/>
      <c r="N367" s="27" t="s">
        <v>427</v>
      </c>
      <c r="O367" s="27" t="s">
        <v>66</v>
      </c>
    </row>
    <row r="368" spans="1:40" s="134" customFormat="1" ht="25.5" x14ac:dyDescent="0.2">
      <c r="A368" s="442" t="s">
        <v>2974</v>
      </c>
      <c r="B368" s="308" t="s">
        <v>2220</v>
      </c>
      <c r="C368" s="49" t="s">
        <v>1178</v>
      </c>
      <c r="D368" s="418"/>
      <c r="E368" s="418" t="s">
        <v>21</v>
      </c>
      <c r="F368" s="418" t="s">
        <v>21</v>
      </c>
      <c r="G368" s="418"/>
      <c r="H368" s="418"/>
      <c r="I368" s="418"/>
      <c r="J368" s="239">
        <v>11.8</v>
      </c>
      <c r="K368" s="238"/>
      <c r="L368" s="239">
        <v>11.8</v>
      </c>
      <c r="M368" s="238"/>
      <c r="N368" s="430" t="s">
        <v>1176</v>
      </c>
      <c r="O368" s="249" t="s">
        <v>1177</v>
      </c>
    </row>
    <row r="369" spans="1:18" s="247" customFormat="1" ht="76.5" x14ac:dyDescent="0.25">
      <c r="A369" s="877">
        <v>54</v>
      </c>
      <c r="B369" s="683" t="s">
        <v>3006</v>
      </c>
      <c r="C369" s="422" t="s">
        <v>1500</v>
      </c>
      <c r="D369" s="409" t="s">
        <v>73</v>
      </c>
      <c r="E369" s="409"/>
      <c r="F369" s="409"/>
      <c r="G369" s="409"/>
      <c r="H369" s="409"/>
      <c r="I369" s="479">
        <v>100</v>
      </c>
      <c r="J369" s="700">
        <f>SUM(J371:J376)</f>
        <v>5.3</v>
      </c>
      <c r="K369" s="700">
        <f>SUM(K371:K376)</f>
        <v>2.3000000000000003</v>
      </c>
      <c r="L369" s="700">
        <f>SUM(L371:L376)</f>
        <v>3</v>
      </c>
      <c r="M369" s="700">
        <f>SUM(M371:M376)</f>
        <v>0</v>
      </c>
      <c r="N369" s="414" t="s">
        <v>972</v>
      </c>
      <c r="O369" s="282"/>
      <c r="P369" s="477"/>
      <c r="Q369" s="477"/>
      <c r="R369" s="477"/>
    </row>
    <row r="370" spans="1:18" s="134" customFormat="1" ht="38.25" x14ac:dyDescent="0.2">
      <c r="A370" s="879"/>
      <c r="B370" s="685"/>
      <c r="C370" s="14" t="s">
        <v>1330</v>
      </c>
      <c r="D370" s="282">
        <v>1780</v>
      </c>
      <c r="E370" s="282">
        <v>2136</v>
      </c>
      <c r="F370" s="282">
        <v>2492</v>
      </c>
      <c r="G370" s="282">
        <v>2848</v>
      </c>
      <c r="H370" s="282">
        <v>3204</v>
      </c>
      <c r="I370" s="282">
        <v>3560</v>
      </c>
      <c r="J370" s="702"/>
      <c r="K370" s="702"/>
      <c r="L370" s="702"/>
      <c r="M370" s="702"/>
      <c r="N370" s="282"/>
      <c r="O370" s="282"/>
    </row>
    <row r="371" spans="1:18" s="134" customFormat="1" ht="25.5" x14ac:dyDescent="0.2">
      <c r="A371" s="442" t="s">
        <v>2861</v>
      </c>
      <c r="B371" s="315" t="s">
        <v>2240</v>
      </c>
      <c r="C371" s="15" t="s">
        <v>1331</v>
      </c>
      <c r="D371" s="27"/>
      <c r="E371" s="27" t="s">
        <v>21</v>
      </c>
      <c r="F371" s="27"/>
      <c r="G371" s="27"/>
      <c r="H371" s="27"/>
      <c r="I371" s="27"/>
      <c r="J371" s="31">
        <v>0.3</v>
      </c>
      <c r="K371" s="31">
        <v>0.3</v>
      </c>
      <c r="L371" s="31"/>
      <c r="M371" s="31"/>
      <c r="N371" s="27" t="s">
        <v>972</v>
      </c>
      <c r="O371" s="27"/>
    </row>
    <row r="372" spans="1:18" s="134" customFormat="1" ht="63.75" x14ac:dyDescent="0.2">
      <c r="A372" s="442" t="s">
        <v>2862</v>
      </c>
      <c r="B372" s="315" t="s">
        <v>2410</v>
      </c>
      <c r="C372" s="15" t="s">
        <v>1332</v>
      </c>
      <c r="D372" s="27"/>
      <c r="E372" s="27" t="s">
        <v>21</v>
      </c>
      <c r="F372" s="27" t="s">
        <v>21</v>
      </c>
      <c r="G372" s="27" t="s">
        <v>21</v>
      </c>
      <c r="H372" s="27" t="s">
        <v>21</v>
      </c>
      <c r="I372" s="27" t="s">
        <v>21</v>
      </c>
      <c r="J372" s="31">
        <v>1.5</v>
      </c>
      <c r="K372" s="31">
        <v>1.5</v>
      </c>
      <c r="L372" s="31"/>
      <c r="M372" s="31"/>
      <c r="N372" s="27" t="s">
        <v>1333</v>
      </c>
      <c r="O372" s="27"/>
    </row>
    <row r="373" spans="1:18" s="134" customFormat="1" ht="51" x14ac:dyDescent="0.2">
      <c r="A373" s="442" t="s">
        <v>2863</v>
      </c>
      <c r="B373" s="315" t="s">
        <v>2501</v>
      </c>
      <c r="C373" s="15" t="s">
        <v>1334</v>
      </c>
      <c r="D373" s="27"/>
      <c r="E373" s="27" t="s">
        <v>21</v>
      </c>
      <c r="F373" s="27"/>
      <c r="G373" s="27"/>
      <c r="H373" s="27"/>
      <c r="I373" s="27"/>
      <c r="J373" s="31">
        <v>0.3</v>
      </c>
      <c r="K373" s="31">
        <v>0.3</v>
      </c>
      <c r="L373" s="31"/>
      <c r="M373" s="31"/>
      <c r="N373" s="27" t="s">
        <v>972</v>
      </c>
      <c r="O373" s="27"/>
    </row>
    <row r="374" spans="1:18" s="134" customFormat="1" ht="51" x14ac:dyDescent="0.2">
      <c r="A374" s="442" t="s">
        <v>2864</v>
      </c>
      <c r="B374" s="315" t="s">
        <v>2610</v>
      </c>
      <c r="C374" s="15" t="s">
        <v>1335</v>
      </c>
      <c r="D374" s="27"/>
      <c r="E374" s="27"/>
      <c r="F374" s="27" t="s">
        <v>21</v>
      </c>
      <c r="G374" s="27"/>
      <c r="H374" s="27"/>
      <c r="I374" s="27"/>
      <c r="J374" s="31">
        <v>1.5</v>
      </c>
      <c r="K374" s="31"/>
      <c r="L374" s="31">
        <v>1.5</v>
      </c>
      <c r="M374" s="31"/>
      <c r="N374" s="27" t="s">
        <v>972</v>
      </c>
      <c r="O374" s="27" t="s">
        <v>66</v>
      </c>
    </row>
    <row r="375" spans="1:18" s="134" customFormat="1" ht="25.5" x14ac:dyDescent="0.2">
      <c r="A375" s="442" t="s">
        <v>2865</v>
      </c>
      <c r="B375" s="315" t="s">
        <v>2731</v>
      </c>
      <c r="C375" s="15" t="s">
        <v>1336</v>
      </c>
      <c r="D375" s="27"/>
      <c r="E375" s="27" t="s">
        <v>21</v>
      </c>
      <c r="F375" s="27"/>
      <c r="G375" s="27"/>
      <c r="H375" s="27"/>
      <c r="I375" s="27"/>
      <c r="J375" s="238">
        <v>1.5</v>
      </c>
      <c r="K375" s="238"/>
      <c r="L375" s="238">
        <v>1.5</v>
      </c>
      <c r="M375" s="238"/>
      <c r="N375" s="27" t="s">
        <v>454</v>
      </c>
      <c r="O375" s="418" t="s">
        <v>1337</v>
      </c>
    </row>
    <row r="376" spans="1:18" s="134" customFormat="1" ht="63.75" x14ac:dyDescent="0.2">
      <c r="A376" s="442" t="s">
        <v>2866</v>
      </c>
      <c r="B376" s="314" t="s">
        <v>2771</v>
      </c>
      <c r="C376" s="15" t="s">
        <v>1485</v>
      </c>
      <c r="D376" s="27"/>
      <c r="E376" s="27"/>
      <c r="F376" s="27" t="s">
        <v>21</v>
      </c>
      <c r="G376" s="27"/>
      <c r="H376" s="27"/>
      <c r="I376" s="27"/>
      <c r="J376" s="238">
        <v>0.2</v>
      </c>
      <c r="K376" s="238">
        <v>0.2</v>
      </c>
      <c r="L376" s="238"/>
      <c r="M376" s="238"/>
      <c r="N376" s="27" t="s">
        <v>1338</v>
      </c>
      <c r="O376" s="418"/>
    </row>
    <row r="377" spans="1:18" s="134" customFormat="1" ht="38.25" x14ac:dyDescent="0.2">
      <c r="A377" s="442">
        <v>55</v>
      </c>
      <c r="B377" s="321" t="s">
        <v>3007</v>
      </c>
      <c r="C377" s="14" t="s">
        <v>1501</v>
      </c>
      <c r="D377" s="282" t="s">
        <v>73</v>
      </c>
      <c r="E377" s="282"/>
      <c r="F377" s="282"/>
      <c r="G377" s="282"/>
      <c r="H377" s="282"/>
      <c r="I377" s="282" t="s">
        <v>1339</v>
      </c>
      <c r="J377" s="480">
        <f>SUM(J378:J381)</f>
        <v>55.8</v>
      </c>
      <c r="K377" s="480">
        <f>SUM(K378:K381)</f>
        <v>10.8</v>
      </c>
      <c r="L377" s="480">
        <f>SUM(L378:L381)</f>
        <v>45</v>
      </c>
      <c r="M377" s="480">
        <f>SUM(M378:M381)</f>
        <v>0</v>
      </c>
      <c r="N377" s="282" t="s">
        <v>1340</v>
      </c>
      <c r="O377" s="282"/>
    </row>
    <row r="378" spans="1:18" s="134" customFormat="1" ht="25.5" x14ac:dyDescent="0.2">
      <c r="A378" s="442" t="s">
        <v>2861</v>
      </c>
      <c r="B378" s="315" t="s">
        <v>2241</v>
      </c>
      <c r="C378" s="15" t="s">
        <v>1341</v>
      </c>
      <c r="D378" s="27"/>
      <c r="E378" s="27"/>
      <c r="F378" s="27" t="s">
        <v>21</v>
      </c>
      <c r="G378" s="27"/>
      <c r="H378" s="27"/>
      <c r="I378" s="27"/>
      <c r="J378" s="31">
        <v>0.5</v>
      </c>
      <c r="K378" s="31">
        <v>0.5</v>
      </c>
      <c r="L378" s="31"/>
      <c r="M378" s="31"/>
      <c r="N378" s="27" t="s">
        <v>3319</v>
      </c>
      <c r="O378" s="27"/>
    </row>
    <row r="379" spans="1:18" s="134" customFormat="1" ht="25.5" x14ac:dyDescent="0.2">
      <c r="A379" s="442" t="s">
        <v>2862</v>
      </c>
      <c r="B379" s="315" t="s">
        <v>2411</v>
      </c>
      <c r="C379" s="17" t="s">
        <v>1486</v>
      </c>
      <c r="D379" s="38"/>
      <c r="E379" s="38" t="s">
        <v>21</v>
      </c>
      <c r="F379" s="38" t="s">
        <v>21</v>
      </c>
      <c r="G379" s="38" t="s">
        <v>21</v>
      </c>
      <c r="H379" s="38" t="s">
        <v>21</v>
      </c>
      <c r="I379" s="38"/>
      <c r="J379" s="46">
        <v>50</v>
      </c>
      <c r="K379" s="46">
        <v>5</v>
      </c>
      <c r="L379" s="46">
        <v>45</v>
      </c>
      <c r="M379" s="46"/>
      <c r="N379" s="38" t="s">
        <v>1342</v>
      </c>
      <c r="O379" s="38" t="s">
        <v>66</v>
      </c>
    </row>
    <row r="380" spans="1:18" s="134" customFormat="1" ht="51" x14ac:dyDescent="0.2">
      <c r="A380" s="442" t="s">
        <v>2863</v>
      </c>
      <c r="B380" s="315" t="s">
        <v>2502</v>
      </c>
      <c r="C380" s="17" t="s">
        <v>1487</v>
      </c>
      <c r="D380" s="38"/>
      <c r="E380" s="38" t="s">
        <v>21</v>
      </c>
      <c r="F380" s="38" t="s">
        <v>21</v>
      </c>
      <c r="G380" s="38" t="s">
        <v>21</v>
      </c>
      <c r="H380" s="38" t="s">
        <v>21</v>
      </c>
      <c r="I380" s="38"/>
      <c r="J380" s="46">
        <v>5</v>
      </c>
      <c r="K380" s="46">
        <v>5</v>
      </c>
      <c r="L380" s="46"/>
      <c r="M380" s="46"/>
      <c r="N380" s="38" t="s">
        <v>427</v>
      </c>
      <c r="O380" s="38"/>
    </row>
    <row r="381" spans="1:18" s="134" customFormat="1" ht="63.75" x14ac:dyDescent="0.2">
      <c r="A381" s="442" t="s">
        <v>2864</v>
      </c>
      <c r="B381" s="315" t="s">
        <v>2611</v>
      </c>
      <c r="C381" s="17" t="s">
        <v>1488</v>
      </c>
      <c r="D381" s="38"/>
      <c r="E381" s="38" t="s">
        <v>21</v>
      </c>
      <c r="F381" s="38" t="s">
        <v>21</v>
      </c>
      <c r="G381" s="38" t="s">
        <v>21</v>
      </c>
      <c r="H381" s="38"/>
      <c r="I381" s="38"/>
      <c r="J381" s="46">
        <v>0.3</v>
      </c>
      <c r="K381" s="46">
        <v>0.3</v>
      </c>
      <c r="L381" s="46"/>
      <c r="M381" s="46"/>
      <c r="N381" s="38" t="s">
        <v>427</v>
      </c>
      <c r="O381" s="38"/>
    </row>
    <row r="382" spans="1:18" s="134" customFormat="1" ht="38.25" x14ac:dyDescent="0.2">
      <c r="A382" s="877">
        <v>56</v>
      </c>
      <c r="B382" s="683" t="s">
        <v>3008</v>
      </c>
      <c r="C382" s="93" t="s">
        <v>1502</v>
      </c>
      <c r="D382" s="163">
        <v>196</v>
      </c>
      <c r="E382" s="163"/>
      <c r="F382" s="163"/>
      <c r="G382" s="163"/>
      <c r="H382" s="163"/>
      <c r="I382" s="288" t="s">
        <v>1343</v>
      </c>
      <c r="J382" s="686">
        <f>SUM(J385:J388)</f>
        <v>11.2</v>
      </c>
      <c r="K382" s="686">
        <f>SUM(K385:K388)</f>
        <v>11.2</v>
      </c>
      <c r="L382" s="686">
        <f>SUM(L385:L388)</f>
        <v>0</v>
      </c>
      <c r="M382" s="686">
        <f>SUM(M385:M388)</f>
        <v>0</v>
      </c>
      <c r="N382" s="689" t="s">
        <v>1344</v>
      </c>
      <c r="O382" s="689"/>
    </row>
    <row r="383" spans="1:18" s="134" customFormat="1" ht="89.25" x14ac:dyDescent="0.2">
      <c r="A383" s="878"/>
      <c r="B383" s="684"/>
      <c r="C383" s="93" t="s">
        <v>1345</v>
      </c>
      <c r="D383" s="163" t="s">
        <v>73</v>
      </c>
      <c r="E383" s="163"/>
      <c r="F383" s="163"/>
      <c r="G383" s="163"/>
      <c r="H383" s="163"/>
      <c r="I383" s="288"/>
      <c r="J383" s="687"/>
      <c r="K383" s="687"/>
      <c r="L383" s="687"/>
      <c r="M383" s="687"/>
      <c r="N383" s="690"/>
      <c r="O383" s="690"/>
    </row>
    <row r="384" spans="1:18" s="134" customFormat="1" ht="89.25" x14ac:dyDescent="0.2">
      <c r="A384" s="879"/>
      <c r="B384" s="685"/>
      <c r="C384" s="481" t="s">
        <v>1489</v>
      </c>
      <c r="D384" s="163" t="s">
        <v>73</v>
      </c>
      <c r="E384" s="163"/>
      <c r="F384" s="163"/>
      <c r="G384" s="163"/>
      <c r="H384" s="163"/>
      <c r="I384" s="163"/>
      <c r="J384" s="688"/>
      <c r="K384" s="688"/>
      <c r="L384" s="688"/>
      <c r="M384" s="688"/>
      <c r="N384" s="691"/>
      <c r="O384" s="691"/>
    </row>
    <row r="385" spans="1:15" s="134" customFormat="1" ht="25.5" x14ac:dyDescent="0.2">
      <c r="A385" s="442" t="s">
        <v>2861</v>
      </c>
      <c r="B385" s="315" t="s">
        <v>2242</v>
      </c>
      <c r="C385" s="250" t="s">
        <v>917</v>
      </c>
      <c r="D385" s="120"/>
      <c r="E385" s="120" t="s">
        <v>21</v>
      </c>
      <c r="F385" s="120"/>
      <c r="G385" s="120"/>
      <c r="H385" s="120"/>
      <c r="I385" s="120"/>
      <c r="J385" s="251">
        <v>0.3</v>
      </c>
      <c r="K385" s="251">
        <v>0.3</v>
      </c>
      <c r="L385" s="251"/>
      <c r="M385" s="251"/>
      <c r="N385" s="6" t="s">
        <v>1346</v>
      </c>
      <c r="O385" s="120"/>
    </row>
    <row r="386" spans="1:15" s="134" customFormat="1" ht="51" x14ac:dyDescent="0.2">
      <c r="A386" s="367" t="s">
        <v>2862</v>
      </c>
      <c r="B386" s="315" t="s">
        <v>2412</v>
      </c>
      <c r="C386" s="17" t="s">
        <v>1490</v>
      </c>
      <c r="D386" s="38"/>
      <c r="E386" s="38" t="s">
        <v>21</v>
      </c>
      <c r="F386" s="38"/>
      <c r="G386" s="38"/>
      <c r="H386" s="38"/>
      <c r="I386" s="38"/>
      <c r="J386" s="46">
        <v>0.2</v>
      </c>
      <c r="K386" s="46">
        <v>0.2</v>
      </c>
      <c r="L386" s="46"/>
      <c r="M386" s="46"/>
      <c r="N386" s="27" t="s">
        <v>1347</v>
      </c>
      <c r="O386" s="38"/>
    </row>
    <row r="387" spans="1:15" s="134" customFormat="1" ht="89.25" x14ac:dyDescent="0.2">
      <c r="A387" s="442" t="s">
        <v>2863</v>
      </c>
      <c r="B387" s="315" t="s">
        <v>2503</v>
      </c>
      <c r="C387" s="17" t="s">
        <v>1491</v>
      </c>
      <c r="D387" s="38"/>
      <c r="E387" s="38" t="s">
        <v>21</v>
      </c>
      <c r="F387" s="38" t="s">
        <v>21</v>
      </c>
      <c r="G387" s="38" t="s">
        <v>21</v>
      </c>
      <c r="H387" s="38" t="s">
        <v>21</v>
      </c>
      <c r="I387" s="38" t="s">
        <v>21</v>
      </c>
      <c r="J387" s="46">
        <v>10</v>
      </c>
      <c r="K387" s="46">
        <v>10</v>
      </c>
      <c r="L387" s="46"/>
      <c r="M387" s="46"/>
      <c r="N387" s="27" t="s">
        <v>1346</v>
      </c>
      <c r="O387" s="38"/>
    </row>
    <row r="388" spans="1:15" s="134" customFormat="1" ht="25.5" x14ac:dyDescent="0.2">
      <c r="A388" s="367" t="s">
        <v>2864</v>
      </c>
      <c r="B388" s="315" t="s">
        <v>2612</v>
      </c>
      <c r="C388" s="17" t="s">
        <v>1492</v>
      </c>
      <c r="D388" s="38"/>
      <c r="E388" s="38" t="s">
        <v>21</v>
      </c>
      <c r="F388" s="38" t="s">
        <v>21</v>
      </c>
      <c r="G388" s="38"/>
      <c r="H388" s="38"/>
      <c r="I388" s="38"/>
      <c r="J388" s="46">
        <v>0.7</v>
      </c>
      <c r="K388" s="46">
        <v>0.7</v>
      </c>
      <c r="L388" s="46"/>
      <c r="M388" s="46"/>
      <c r="N388" s="27" t="s">
        <v>977</v>
      </c>
      <c r="O388" s="38"/>
    </row>
    <row r="389" spans="1:15" s="134" customFormat="1" ht="63.75" x14ac:dyDescent="0.2">
      <c r="A389" s="877">
        <v>57</v>
      </c>
      <c r="B389" s="692" t="s">
        <v>3009</v>
      </c>
      <c r="C389" s="292" t="s">
        <v>1493</v>
      </c>
      <c r="D389" s="290">
        <v>41</v>
      </c>
      <c r="E389" s="290">
        <v>41</v>
      </c>
      <c r="F389" s="290"/>
      <c r="G389" s="290"/>
      <c r="H389" s="290"/>
      <c r="I389" s="290" t="s">
        <v>1348</v>
      </c>
      <c r="J389" s="735">
        <f>J391+J399+J405+J415</f>
        <v>227.20999999999998</v>
      </c>
      <c r="K389" s="735">
        <f>K391+K399+K405+K415</f>
        <v>63.91</v>
      </c>
      <c r="L389" s="735">
        <f>L391+L399+L405+L415</f>
        <v>163.30000000000001</v>
      </c>
      <c r="M389" s="735">
        <f>M391+M399+M405+M415</f>
        <v>0</v>
      </c>
      <c r="N389" s="290"/>
      <c r="O389" s="290"/>
    </row>
    <row r="390" spans="1:15" s="134" customFormat="1" ht="38.25" x14ac:dyDescent="0.2">
      <c r="A390" s="879"/>
      <c r="B390" s="693"/>
      <c r="C390" s="292" t="s">
        <v>1349</v>
      </c>
      <c r="D390" s="290" t="s">
        <v>1350</v>
      </c>
      <c r="E390" s="290" t="s">
        <v>1351</v>
      </c>
      <c r="F390" s="290"/>
      <c r="G390" s="290"/>
      <c r="H390" s="290"/>
      <c r="I390" s="290" t="s">
        <v>894</v>
      </c>
      <c r="J390" s="736"/>
      <c r="K390" s="736"/>
      <c r="L390" s="736"/>
      <c r="M390" s="736"/>
      <c r="N390" s="290"/>
      <c r="O390" s="290"/>
    </row>
    <row r="391" spans="1:15" s="134" customFormat="1" ht="38.25" x14ac:dyDescent="0.2">
      <c r="A391" s="899">
        <v>58</v>
      </c>
      <c r="B391" s="694" t="s">
        <v>3010</v>
      </c>
      <c r="C391" s="14" t="s">
        <v>2917</v>
      </c>
      <c r="D391" s="282">
        <v>20.7</v>
      </c>
      <c r="E391" s="282">
        <v>21.2</v>
      </c>
      <c r="F391" s="282">
        <v>21.7</v>
      </c>
      <c r="G391" s="282">
        <v>22.5</v>
      </c>
      <c r="H391" s="282">
        <v>23</v>
      </c>
      <c r="I391" s="282">
        <v>24</v>
      </c>
      <c r="J391" s="700">
        <f>SUM(J394:J398)</f>
        <v>65.010000000000005</v>
      </c>
      <c r="K391" s="700">
        <f>SUM(K394:K398)</f>
        <v>4.01</v>
      </c>
      <c r="L391" s="700">
        <f>SUM(L394:L398)</f>
        <v>61</v>
      </c>
      <c r="M391" s="700">
        <f>SUM(M394:M398)</f>
        <v>0</v>
      </c>
      <c r="N391" s="711"/>
      <c r="O391" s="414"/>
    </row>
    <row r="392" spans="1:15" s="134" customFormat="1" ht="25.5" x14ac:dyDescent="0.2">
      <c r="A392" s="900"/>
      <c r="B392" s="695"/>
      <c r="C392" s="14" t="s">
        <v>2024</v>
      </c>
      <c r="D392" s="282">
        <v>49.6</v>
      </c>
      <c r="E392" s="282">
        <v>49.5</v>
      </c>
      <c r="F392" s="282">
        <v>48.7</v>
      </c>
      <c r="G392" s="282">
        <v>45.1</v>
      </c>
      <c r="H392" s="282">
        <v>42</v>
      </c>
      <c r="I392" s="282">
        <v>40</v>
      </c>
      <c r="J392" s="701"/>
      <c r="K392" s="701"/>
      <c r="L392" s="701"/>
      <c r="M392" s="701"/>
      <c r="N392" s="712"/>
      <c r="O392" s="414"/>
    </row>
    <row r="393" spans="1:15" s="134" customFormat="1" ht="38.25" x14ac:dyDescent="0.2">
      <c r="A393" s="901"/>
      <c r="B393" s="696"/>
      <c r="C393" s="14" t="s">
        <v>2023</v>
      </c>
      <c r="D393" s="282">
        <v>16.3</v>
      </c>
      <c r="E393" s="282">
        <v>16</v>
      </c>
      <c r="F393" s="282">
        <v>15.8</v>
      </c>
      <c r="G393" s="282">
        <v>15.5</v>
      </c>
      <c r="H393" s="282">
        <v>15.2</v>
      </c>
      <c r="I393" s="282">
        <v>15</v>
      </c>
      <c r="J393" s="702"/>
      <c r="K393" s="702"/>
      <c r="L393" s="702"/>
      <c r="M393" s="702"/>
      <c r="N393" s="760"/>
      <c r="O393" s="414"/>
    </row>
    <row r="394" spans="1:15" s="134" customFormat="1" ht="38.25" x14ac:dyDescent="0.2">
      <c r="A394" s="364" t="s">
        <v>2861</v>
      </c>
      <c r="B394" s="314" t="s">
        <v>2243</v>
      </c>
      <c r="C394" s="15" t="s">
        <v>829</v>
      </c>
      <c r="D394" s="27"/>
      <c r="E394" s="27" t="s">
        <v>21</v>
      </c>
      <c r="F394" s="27" t="s">
        <v>21</v>
      </c>
      <c r="G394" s="27"/>
      <c r="H394" s="27"/>
      <c r="I394" s="27"/>
      <c r="J394" s="238">
        <v>20</v>
      </c>
      <c r="K394" s="238">
        <v>2</v>
      </c>
      <c r="L394" s="238">
        <v>18</v>
      </c>
      <c r="M394" s="238"/>
      <c r="N394" s="418" t="s">
        <v>1352</v>
      </c>
      <c r="O394" s="418" t="s">
        <v>66</v>
      </c>
    </row>
    <row r="395" spans="1:15" s="134" customFormat="1" ht="38.25" x14ac:dyDescent="0.2">
      <c r="A395" s="364" t="s">
        <v>2862</v>
      </c>
      <c r="B395" s="315" t="s">
        <v>2413</v>
      </c>
      <c r="C395" s="15" t="s">
        <v>1353</v>
      </c>
      <c r="D395" s="27"/>
      <c r="E395" s="27" t="s">
        <v>21</v>
      </c>
      <c r="F395" s="27"/>
      <c r="G395" s="27"/>
      <c r="H395" s="27"/>
      <c r="I395" s="27"/>
      <c r="J395" s="239">
        <v>0.01</v>
      </c>
      <c r="K395" s="239">
        <v>0.01</v>
      </c>
      <c r="L395" s="238"/>
      <c r="M395" s="238" t="s">
        <v>80</v>
      </c>
      <c r="N395" s="418" t="s">
        <v>1354</v>
      </c>
      <c r="O395" s="418"/>
    </row>
    <row r="396" spans="1:15" s="134" customFormat="1" ht="38.25" x14ac:dyDescent="0.2">
      <c r="A396" s="364" t="s">
        <v>2863</v>
      </c>
      <c r="B396" s="315" t="s">
        <v>2504</v>
      </c>
      <c r="C396" s="15" t="s">
        <v>1355</v>
      </c>
      <c r="D396" s="27"/>
      <c r="E396" s="27" t="s">
        <v>21</v>
      </c>
      <c r="F396" s="27" t="s">
        <v>21</v>
      </c>
      <c r="G396" s="27"/>
      <c r="H396" s="27"/>
      <c r="I396" s="27"/>
      <c r="J396" s="238">
        <v>25</v>
      </c>
      <c r="K396" s="238"/>
      <c r="L396" s="238">
        <v>25</v>
      </c>
      <c r="M396" s="238"/>
      <c r="N396" s="418" t="s">
        <v>418</v>
      </c>
      <c r="O396" s="418" t="s">
        <v>66</v>
      </c>
    </row>
    <row r="397" spans="1:15" s="134" customFormat="1" ht="38.25" x14ac:dyDescent="0.2">
      <c r="A397" s="364" t="s">
        <v>2864</v>
      </c>
      <c r="B397" s="314" t="s">
        <v>2613</v>
      </c>
      <c r="C397" s="15" t="s">
        <v>1356</v>
      </c>
      <c r="D397" s="27"/>
      <c r="E397" s="27" t="s">
        <v>21</v>
      </c>
      <c r="F397" s="27" t="s">
        <v>21</v>
      </c>
      <c r="G397" s="27"/>
      <c r="H397" s="27"/>
      <c r="I397" s="27"/>
      <c r="J397" s="238">
        <v>10</v>
      </c>
      <c r="K397" s="238">
        <v>1</v>
      </c>
      <c r="L397" s="238">
        <v>9</v>
      </c>
      <c r="M397" s="238"/>
      <c r="N397" s="418" t="s">
        <v>418</v>
      </c>
      <c r="O397" s="418" t="s">
        <v>66</v>
      </c>
    </row>
    <row r="398" spans="1:15" s="134" customFormat="1" ht="25.5" x14ac:dyDescent="0.2">
      <c r="A398" s="364" t="s">
        <v>2865</v>
      </c>
      <c r="B398" s="314" t="s">
        <v>2732</v>
      </c>
      <c r="C398" s="15" t="s">
        <v>1494</v>
      </c>
      <c r="D398" s="27"/>
      <c r="E398" s="27" t="s">
        <v>21</v>
      </c>
      <c r="F398" s="27"/>
      <c r="G398" s="27"/>
      <c r="H398" s="27"/>
      <c r="I398" s="27"/>
      <c r="J398" s="238">
        <v>10</v>
      </c>
      <c r="K398" s="238">
        <v>1</v>
      </c>
      <c r="L398" s="238">
        <v>9</v>
      </c>
      <c r="M398" s="238"/>
      <c r="N398" s="418" t="s">
        <v>1357</v>
      </c>
      <c r="O398" s="418" t="s">
        <v>66</v>
      </c>
    </row>
    <row r="399" spans="1:15" s="134" customFormat="1" ht="38.25" x14ac:dyDescent="0.2">
      <c r="A399" s="364">
        <v>59</v>
      </c>
      <c r="B399" s="482" t="s">
        <v>3011</v>
      </c>
      <c r="C399" s="14" t="s">
        <v>2918</v>
      </c>
      <c r="D399" s="282" t="s">
        <v>73</v>
      </c>
      <c r="E399" s="282">
        <v>0</v>
      </c>
      <c r="F399" s="282">
        <v>10</v>
      </c>
      <c r="G399" s="282"/>
      <c r="H399" s="282">
        <v>20</v>
      </c>
      <c r="I399" s="282">
        <v>25</v>
      </c>
      <c r="J399" s="424">
        <f>SUM(J400:J404)</f>
        <v>100</v>
      </c>
      <c r="K399" s="424">
        <f>SUM(K400:K404)</f>
        <v>33</v>
      </c>
      <c r="L399" s="424">
        <f>SUM(L400:L404)</f>
        <v>67</v>
      </c>
      <c r="M399" s="424">
        <f>SUM(M400:M404)</f>
        <v>0</v>
      </c>
      <c r="N399" s="414"/>
      <c r="O399" s="414"/>
    </row>
    <row r="400" spans="1:15" s="134" customFormat="1" ht="51" x14ac:dyDescent="0.2">
      <c r="A400" s="364" t="s">
        <v>2861</v>
      </c>
      <c r="B400" s="314" t="s">
        <v>2244</v>
      </c>
      <c r="C400" s="15" t="s">
        <v>1445</v>
      </c>
      <c r="D400" s="27"/>
      <c r="E400" s="27" t="s">
        <v>21</v>
      </c>
      <c r="F400" s="27" t="s">
        <v>21</v>
      </c>
      <c r="G400" s="27" t="s">
        <v>21</v>
      </c>
      <c r="H400" s="27" t="s">
        <v>21</v>
      </c>
      <c r="I400" s="27" t="s">
        <v>21</v>
      </c>
      <c r="J400" s="238">
        <v>40</v>
      </c>
      <c r="K400" s="238">
        <v>20</v>
      </c>
      <c r="L400" s="238">
        <v>20</v>
      </c>
      <c r="M400" s="238"/>
      <c r="N400" s="418" t="s">
        <v>418</v>
      </c>
      <c r="O400" s="418" t="s">
        <v>66</v>
      </c>
    </row>
    <row r="401" spans="1:40" s="134" customFormat="1" ht="51" x14ac:dyDescent="0.2">
      <c r="A401" s="364" t="s">
        <v>2862</v>
      </c>
      <c r="B401" s="314" t="s">
        <v>2414</v>
      </c>
      <c r="C401" s="15" t="s">
        <v>1358</v>
      </c>
      <c r="D401" s="27" t="s">
        <v>80</v>
      </c>
      <c r="E401" s="27" t="s">
        <v>21</v>
      </c>
      <c r="F401" s="27" t="s">
        <v>21</v>
      </c>
      <c r="G401" s="27" t="s">
        <v>21</v>
      </c>
      <c r="H401" s="27" t="s">
        <v>21</v>
      </c>
      <c r="I401" s="27" t="s">
        <v>21</v>
      </c>
      <c r="J401" s="238">
        <v>10</v>
      </c>
      <c r="K401" s="238">
        <v>5</v>
      </c>
      <c r="L401" s="238">
        <v>5</v>
      </c>
      <c r="M401" s="238"/>
      <c r="N401" s="418" t="s">
        <v>418</v>
      </c>
      <c r="O401" s="418" t="s">
        <v>66</v>
      </c>
    </row>
    <row r="402" spans="1:40" s="9" customFormat="1" ht="38.25" x14ac:dyDescent="0.2">
      <c r="A402" s="364" t="s">
        <v>2863</v>
      </c>
      <c r="B402" s="314" t="s">
        <v>2505</v>
      </c>
      <c r="C402" s="15" t="s">
        <v>1495</v>
      </c>
      <c r="D402" s="27"/>
      <c r="E402" s="27" t="s">
        <v>21</v>
      </c>
      <c r="F402" s="27" t="s">
        <v>21</v>
      </c>
      <c r="G402" s="27" t="s">
        <v>21</v>
      </c>
      <c r="H402" s="27" t="s">
        <v>21</v>
      </c>
      <c r="I402" s="27" t="s">
        <v>21</v>
      </c>
      <c r="J402" s="238">
        <v>5</v>
      </c>
      <c r="K402" s="238">
        <v>1</v>
      </c>
      <c r="L402" s="238">
        <v>4</v>
      </c>
      <c r="M402" s="238"/>
      <c r="N402" s="418" t="s">
        <v>418</v>
      </c>
      <c r="O402" s="418" t="s">
        <v>66</v>
      </c>
      <c r="P402" s="134"/>
      <c r="Q402" s="134"/>
      <c r="R402" s="134"/>
    </row>
    <row r="403" spans="1:40" s="134" customFormat="1" ht="89.25" x14ac:dyDescent="0.2">
      <c r="A403" s="364" t="s">
        <v>2864</v>
      </c>
      <c r="B403" s="314" t="s">
        <v>2614</v>
      </c>
      <c r="C403" s="15" t="s">
        <v>1446</v>
      </c>
      <c r="D403" s="27"/>
      <c r="E403" s="27" t="s">
        <v>21</v>
      </c>
      <c r="F403" s="27" t="s">
        <v>21</v>
      </c>
      <c r="G403" s="27" t="s">
        <v>21</v>
      </c>
      <c r="H403" s="27" t="s">
        <v>21</v>
      </c>
      <c r="I403" s="27" t="s">
        <v>21</v>
      </c>
      <c r="J403" s="238">
        <v>25</v>
      </c>
      <c r="K403" s="238">
        <v>5</v>
      </c>
      <c r="L403" s="238">
        <v>20</v>
      </c>
      <c r="M403" s="238"/>
      <c r="N403" s="418" t="s">
        <v>418</v>
      </c>
      <c r="O403" s="418" t="s">
        <v>66</v>
      </c>
    </row>
    <row r="404" spans="1:40" s="134" customFormat="1" ht="38.25" x14ac:dyDescent="0.2">
      <c r="A404" s="364" t="s">
        <v>2865</v>
      </c>
      <c r="B404" s="315" t="s">
        <v>2733</v>
      </c>
      <c r="C404" s="15" t="s">
        <v>1562</v>
      </c>
      <c r="D404" s="27"/>
      <c r="E404" s="27" t="s">
        <v>21</v>
      </c>
      <c r="F404" s="27" t="s">
        <v>21</v>
      </c>
      <c r="G404" s="27" t="s">
        <v>21</v>
      </c>
      <c r="H404" s="27" t="s">
        <v>21</v>
      </c>
      <c r="I404" s="27" t="s">
        <v>21</v>
      </c>
      <c r="J404" s="238">
        <v>20</v>
      </c>
      <c r="K404" s="238">
        <v>2</v>
      </c>
      <c r="L404" s="238">
        <v>18</v>
      </c>
      <c r="M404" s="238"/>
      <c r="N404" s="418" t="s">
        <v>418</v>
      </c>
      <c r="O404" s="418" t="s">
        <v>66</v>
      </c>
    </row>
    <row r="405" spans="1:40" s="134" customFormat="1" ht="63.75" x14ac:dyDescent="0.2">
      <c r="A405" s="899">
        <v>60</v>
      </c>
      <c r="B405" s="697" t="s">
        <v>3012</v>
      </c>
      <c r="C405" s="14" t="s">
        <v>2919</v>
      </c>
      <c r="D405" s="282" t="s">
        <v>73</v>
      </c>
      <c r="E405" s="282">
        <v>40</v>
      </c>
      <c r="F405" s="282">
        <v>45</v>
      </c>
      <c r="G405" s="282">
        <v>50</v>
      </c>
      <c r="H405" s="282">
        <v>55</v>
      </c>
      <c r="I405" s="282">
        <v>60</v>
      </c>
      <c r="J405" s="700">
        <f>SUM(J410:J414)</f>
        <v>50</v>
      </c>
      <c r="K405" s="700">
        <f>SUM(K410:K414)</f>
        <v>24</v>
      </c>
      <c r="L405" s="700">
        <f>SUM(L410:L414)</f>
        <v>26</v>
      </c>
      <c r="M405" s="700">
        <f>SUM(M410:M414)</f>
        <v>0</v>
      </c>
      <c r="N405" s="414"/>
      <c r="O405" s="414"/>
    </row>
    <row r="406" spans="1:40" s="134" customFormat="1" ht="51" x14ac:dyDescent="0.2">
      <c r="A406" s="900"/>
      <c r="B406" s="698"/>
      <c r="C406" s="421" t="s">
        <v>1359</v>
      </c>
      <c r="D406" s="414" t="s">
        <v>73</v>
      </c>
      <c r="E406" s="414">
        <v>5</v>
      </c>
      <c r="F406" s="414">
        <v>5</v>
      </c>
      <c r="G406" s="414">
        <v>10</v>
      </c>
      <c r="H406" s="414">
        <v>10</v>
      </c>
      <c r="I406" s="414">
        <v>20</v>
      </c>
      <c r="J406" s="701"/>
      <c r="K406" s="701"/>
      <c r="L406" s="701"/>
      <c r="M406" s="701"/>
      <c r="N406" s="414"/>
      <c r="O406" s="414"/>
    </row>
    <row r="407" spans="1:40" s="134" customFormat="1" ht="114.75" x14ac:dyDescent="0.2">
      <c r="A407" s="900"/>
      <c r="B407" s="698"/>
      <c r="C407" s="421" t="s">
        <v>1360</v>
      </c>
      <c r="D407" s="414" t="s">
        <v>73</v>
      </c>
      <c r="E407" s="414">
        <v>50</v>
      </c>
      <c r="F407" s="414">
        <v>55</v>
      </c>
      <c r="G407" s="414">
        <v>60</v>
      </c>
      <c r="H407" s="414">
        <v>65</v>
      </c>
      <c r="I407" s="414">
        <v>70</v>
      </c>
      <c r="J407" s="701"/>
      <c r="K407" s="701"/>
      <c r="L407" s="701"/>
      <c r="M407" s="701"/>
      <c r="N407" s="414"/>
      <c r="O407" s="414"/>
    </row>
    <row r="408" spans="1:40" s="134" customFormat="1" ht="38.25" x14ac:dyDescent="0.2">
      <c r="A408" s="900"/>
      <c r="B408" s="698"/>
      <c r="C408" s="421" t="s">
        <v>1496</v>
      </c>
      <c r="D408" s="414" t="s">
        <v>73</v>
      </c>
      <c r="E408" s="414">
        <v>70</v>
      </c>
      <c r="F408" s="414">
        <v>75</v>
      </c>
      <c r="G408" s="414">
        <v>80</v>
      </c>
      <c r="H408" s="414">
        <v>85</v>
      </c>
      <c r="I408" s="414">
        <v>90</v>
      </c>
      <c r="J408" s="701"/>
      <c r="K408" s="701"/>
      <c r="L408" s="701"/>
      <c r="M408" s="701"/>
      <c r="N408" s="414"/>
      <c r="O408" s="414"/>
    </row>
    <row r="409" spans="1:40" s="134" customFormat="1" ht="63.75" x14ac:dyDescent="0.2">
      <c r="A409" s="901"/>
      <c r="B409" s="699"/>
      <c r="C409" s="421" t="s">
        <v>2022</v>
      </c>
      <c r="D409" s="414" t="s">
        <v>73</v>
      </c>
      <c r="E409" s="414">
        <v>20</v>
      </c>
      <c r="F409" s="414">
        <v>25</v>
      </c>
      <c r="G409" s="414">
        <v>30</v>
      </c>
      <c r="H409" s="414">
        <v>35</v>
      </c>
      <c r="I409" s="414">
        <v>40</v>
      </c>
      <c r="J409" s="702"/>
      <c r="K409" s="702"/>
      <c r="L409" s="702"/>
      <c r="M409" s="702"/>
      <c r="N409" s="414"/>
      <c r="O409" s="414"/>
    </row>
    <row r="410" spans="1:40" s="134" customFormat="1" ht="51" x14ac:dyDescent="0.2">
      <c r="A410" s="372" t="s">
        <v>2861</v>
      </c>
      <c r="B410" s="317" t="s">
        <v>2245</v>
      </c>
      <c r="C410" s="49" t="s">
        <v>1361</v>
      </c>
      <c r="D410" s="418"/>
      <c r="E410" s="418" t="s">
        <v>21</v>
      </c>
      <c r="F410" s="418" t="s">
        <v>21</v>
      </c>
      <c r="G410" s="418"/>
      <c r="H410" s="418"/>
      <c r="I410" s="418"/>
      <c r="J410" s="238">
        <v>10</v>
      </c>
      <c r="K410" s="238">
        <v>1</v>
      </c>
      <c r="L410" s="238">
        <v>9</v>
      </c>
      <c r="M410" s="238"/>
      <c r="N410" s="418" t="s">
        <v>418</v>
      </c>
      <c r="O410" s="418" t="s">
        <v>66</v>
      </c>
    </row>
    <row r="411" spans="1:40" s="134" customFormat="1" ht="38.25" x14ac:dyDescent="0.2">
      <c r="A411" s="373" t="s">
        <v>2862</v>
      </c>
      <c r="B411" s="304" t="s">
        <v>2415</v>
      </c>
      <c r="C411" s="55" t="s">
        <v>1362</v>
      </c>
      <c r="D411" s="38"/>
      <c r="E411" s="38"/>
      <c r="F411" s="38"/>
      <c r="G411" s="38"/>
      <c r="H411" s="38"/>
      <c r="I411" s="38"/>
      <c r="J411" s="238">
        <v>20</v>
      </c>
      <c r="K411" s="238">
        <v>20</v>
      </c>
      <c r="L411" s="238"/>
      <c r="M411" s="38"/>
      <c r="N411" s="38" t="s">
        <v>1438</v>
      </c>
      <c r="O411" s="38"/>
    </row>
    <row r="412" spans="1:40" s="22" customFormat="1" ht="51" x14ac:dyDescent="0.2">
      <c r="A412" s="372" t="s">
        <v>2863</v>
      </c>
      <c r="B412" s="314" t="s">
        <v>2506</v>
      </c>
      <c r="C412" s="15" t="s">
        <v>1363</v>
      </c>
      <c r="D412" s="27"/>
      <c r="E412" s="27" t="s">
        <v>21</v>
      </c>
      <c r="F412" s="27" t="s">
        <v>21</v>
      </c>
      <c r="G412" s="27"/>
      <c r="H412" s="27"/>
      <c r="I412" s="27"/>
      <c r="J412" s="238">
        <v>5</v>
      </c>
      <c r="K412" s="238">
        <v>1</v>
      </c>
      <c r="L412" s="238">
        <v>4</v>
      </c>
      <c r="M412" s="238"/>
      <c r="N412" s="418" t="s">
        <v>418</v>
      </c>
      <c r="O412" s="418" t="s">
        <v>66</v>
      </c>
      <c r="P412" s="20"/>
      <c r="Q412" s="20"/>
      <c r="R412" s="20"/>
    </row>
    <row r="413" spans="1:40" s="134" customFormat="1" ht="63.75" x14ac:dyDescent="0.2">
      <c r="A413" s="373" t="s">
        <v>2864</v>
      </c>
      <c r="B413" s="315" t="s">
        <v>2615</v>
      </c>
      <c r="C413" s="15" t="s">
        <v>1497</v>
      </c>
      <c r="D413" s="27"/>
      <c r="E413" s="27" t="s">
        <v>21</v>
      </c>
      <c r="F413" s="27" t="s">
        <v>21</v>
      </c>
      <c r="G413" s="27" t="s">
        <v>21</v>
      </c>
      <c r="H413" s="27"/>
      <c r="I413" s="27"/>
      <c r="J413" s="238">
        <v>10</v>
      </c>
      <c r="K413" s="238">
        <v>1</v>
      </c>
      <c r="L413" s="238">
        <v>9</v>
      </c>
      <c r="M413" s="238"/>
      <c r="N413" s="418" t="s">
        <v>418</v>
      </c>
      <c r="O413" s="418" t="s">
        <v>66</v>
      </c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  <c r="AF413" s="20"/>
      <c r="AG413" s="20"/>
      <c r="AH413" s="20"/>
      <c r="AI413" s="20"/>
      <c r="AJ413" s="20"/>
      <c r="AK413" s="20"/>
      <c r="AL413" s="20"/>
      <c r="AM413" s="20"/>
      <c r="AN413" s="20"/>
    </row>
    <row r="414" spans="1:40" s="134" customFormat="1" ht="63.75" x14ac:dyDescent="0.2">
      <c r="A414" s="372" t="s">
        <v>2865</v>
      </c>
      <c r="B414" s="315" t="s">
        <v>2734</v>
      </c>
      <c r="C414" s="15" t="s">
        <v>1364</v>
      </c>
      <c r="D414" s="27"/>
      <c r="E414" s="27" t="s">
        <v>21</v>
      </c>
      <c r="F414" s="27" t="s">
        <v>21</v>
      </c>
      <c r="G414" s="27" t="s">
        <v>21</v>
      </c>
      <c r="H414" s="27"/>
      <c r="I414" s="27"/>
      <c r="J414" s="238">
        <v>5</v>
      </c>
      <c r="K414" s="238">
        <v>1</v>
      </c>
      <c r="L414" s="238">
        <v>4</v>
      </c>
      <c r="M414" s="238"/>
      <c r="N414" s="418" t="s">
        <v>418</v>
      </c>
      <c r="O414" s="418" t="s">
        <v>66</v>
      </c>
    </row>
    <row r="415" spans="1:40" s="9" customFormat="1" ht="38.25" x14ac:dyDescent="0.2">
      <c r="A415" s="899">
        <v>61</v>
      </c>
      <c r="B415" s="694" t="s">
        <v>3013</v>
      </c>
      <c r="C415" s="14" t="s">
        <v>1503</v>
      </c>
      <c r="D415" s="284">
        <v>17</v>
      </c>
      <c r="E415" s="284">
        <v>30</v>
      </c>
      <c r="F415" s="284"/>
      <c r="G415" s="284">
        <v>40</v>
      </c>
      <c r="H415" s="284"/>
      <c r="I415" s="284">
        <v>50</v>
      </c>
      <c r="J415" s="700">
        <f>SUM(J418:J421)</f>
        <v>12.2</v>
      </c>
      <c r="K415" s="700">
        <f>SUM(K418:K421)</f>
        <v>2.9</v>
      </c>
      <c r="L415" s="700">
        <f>SUM(L418:L421)</f>
        <v>9.3000000000000007</v>
      </c>
      <c r="M415" s="700">
        <f>SUM(M418:M421)</f>
        <v>0</v>
      </c>
      <c r="N415" s="424" t="s">
        <v>976</v>
      </c>
      <c r="O415" s="424"/>
      <c r="P415" s="134"/>
      <c r="Q415" s="134"/>
      <c r="R415" s="134"/>
    </row>
    <row r="416" spans="1:40" s="134" customFormat="1" ht="38.25" x14ac:dyDescent="0.2">
      <c r="A416" s="900"/>
      <c r="B416" s="695"/>
      <c r="C416" s="14" t="s">
        <v>1563</v>
      </c>
      <c r="D416" s="282" t="s">
        <v>73</v>
      </c>
      <c r="E416" s="163">
        <v>50</v>
      </c>
      <c r="F416" s="163">
        <v>60</v>
      </c>
      <c r="G416" s="163">
        <v>70</v>
      </c>
      <c r="H416" s="163">
        <v>80</v>
      </c>
      <c r="I416" s="163">
        <v>90</v>
      </c>
      <c r="J416" s="701"/>
      <c r="K416" s="701"/>
      <c r="L416" s="701"/>
      <c r="M416" s="701"/>
      <c r="N416" s="425"/>
      <c r="O416" s="425"/>
    </row>
    <row r="417" spans="1:40" s="134" customFormat="1" ht="63.75" x14ac:dyDescent="0.2">
      <c r="A417" s="901"/>
      <c r="B417" s="696"/>
      <c r="C417" s="14" t="s">
        <v>1564</v>
      </c>
      <c r="D417" s="483" t="s">
        <v>73</v>
      </c>
      <c r="E417" s="284">
        <v>60</v>
      </c>
      <c r="F417" s="284">
        <v>70</v>
      </c>
      <c r="G417" s="284">
        <v>80</v>
      </c>
      <c r="H417" s="284">
        <v>90</v>
      </c>
      <c r="I417" s="141">
        <v>100</v>
      </c>
      <c r="J417" s="702"/>
      <c r="K417" s="702"/>
      <c r="L417" s="702"/>
      <c r="M417" s="702"/>
      <c r="N417" s="429" t="s">
        <v>3320</v>
      </c>
      <c r="O417" s="429"/>
    </row>
    <row r="418" spans="1:40" s="116" customFormat="1" ht="51" x14ac:dyDescent="0.2">
      <c r="A418" s="442" t="s">
        <v>2861</v>
      </c>
      <c r="B418" s="304" t="s">
        <v>2246</v>
      </c>
      <c r="C418" s="15" t="s">
        <v>1365</v>
      </c>
      <c r="D418" s="27"/>
      <c r="E418" s="27" t="s">
        <v>21</v>
      </c>
      <c r="F418" s="27"/>
      <c r="G418" s="27"/>
      <c r="H418" s="27"/>
      <c r="I418" s="27"/>
      <c r="J418" s="31">
        <v>0.5</v>
      </c>
      <c r="K418" s="31">
        <v>0.5</v>
      </c>
      <c r="L418" s="31"/>
      <c r="M418" s="31"/>
      <c r="N418" s="27" t="s">
        <v>976</v>
      </c>
      <c r="O418" s="27"/>
      <c r="P418" s="63"/>
      <c r="Q418" s="63"/>
      <c r="R418" s="63"/>
    </row>
    <row r="419" spans="1:40" s="134" customFormat="1" ht="63.75" x14ac:dyDescent="0.2">
      <c r="A419" s="367" t="s">
        <v>2862</v>
      </c>
      <c r="B419" s="304" t="s">
        <v>2416</v>
      </c>
      <c r="C419" s="17" t="s">
        <v>1366</v>
      </c>
      <c r="D419" s="38" t="s">
        <v>73</v>
      </c>
      <c r="E419" s="38" t="s">
        <v>21</v>
      </c>
      <c r="F419" s="38" t="s">
        <v>21</v>
      </c>
      <c r="G419" s="38" t="s">
        <v>21</v>
      </c>
      <c r="H419" s="38" t="s">
        <v>21</v>
      </c>
      <c r="I419" s="38" t="s">
        <v>21</v>
      </c>
      <c r="J419" s="46">
        <v>1.5</v>
      </c>
      <c r="K419" s="46">
        <v>0.2</v>
      </c>
      <c r="L419" s="46">
        <v>1.3</v>
      </c>
      <c r="M419" s="46"/>
      <c r="N419" s="38" t="s">
        <v>1367</v>
      </c>
      <c r="O419" s="38" t="s">
        <v>66</v>
      </c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  <c r="AI419" s="20"/>
      <c r="AJ419" s="20"/>
      <c r="AK419" s="20"/>
      <c r="AL419" s="20"/>
      <c r="AM419" s="20"/>
      <c r="AN419" s="20"/>
    </row>
    <row r="420" spans="1:40" s="134" customFormat="1" ht="63.75" x14ac:dyDescent="0.2">
      <c r="A420" s="442" t="s">
        <v>2863</v>
      </c>
      <c r="B420" s="303" t="s">
        <v>2507</v>
      </c>
      <c r="C420" s="17" t="s">
        <v>1368</v>
      </c>
      <c r="D420" s="38"/>
      <c r="E420" s="38" t="s">
        <v>21</v>
      </c>
      <c r="F420" s="38"/>
      <c r="G420" s="38"/>
      <c r="H420" s="38"/>
      <c r="I420" s="38"/>
      <c r="J420" s="46">
        <v>0.2</v>
      </c>
      <c r="K420" s="46">
        <v>0.2</v>
      </c>
      <c r="L420" s="46"/>
      <c r="M420" s="46"/>
      <c r="N420" s="27" t="s">
        <v>975</v>
      </c>
      <c r="O420" s="27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  <c r="AF420" s="20"/>
      <c r="AG420" s="20"/>
      <c r="AH420" s="20"/>
      <c r="AI420" s="20"/>
      <c r="AJ420" s="20"/>
      <c r="AK420" s="20"/>
      <c r="AL420" s="20"/>
      <c r="AM420" s="20"/>
      <c r="AN420" s="20"/>
    </row>
    <row r="421" spans="1:40" s="20" customFormat="1" ht="63.75" x14ac:dyDescent="0.2">
      <c r="A421" s="367" t="s">
        <v>2864</v>
      </c>
      <c r="B421" s="318" t="s">
        <v>2616</v>
      </c>
      <c r="C421" s="15" t="s">
        <v>1369</v>
      </c>
      <c r="D421" s="27"/>
      <c r="E421" s="27" t="s">
        <v>21</v>
      </c>
      <c r="F421" s="27" t="s">
        <v>21</v>
      </c>
      <c r="G421" s="27"/>
      <c r="H421" s="27"/>
      <c r="I421" s="27"/>
      <c r="J421" s="31">
        <v>10</v>
      </c>
      <c r="K421" s="31">
        <v>2</v>
      </c>
      <c r="L421" s="31">
        <v>8</v>
      </c>
      <c r="M421" s="31"/>
      <c r="N421" s="27" t="s">
        <v>418</v>
      </c>
      <c r="O421" s="27" t="s">
        <v>66</v>
      </c>
    </row>
    <row r="422" spans="1:40" s="58" customFormat="1" x14ac:dyDescent="0.2">
      <c r="A422" s="445"/>
      <c r="B422" s="621" t="s">
        <v>1293</v>
      </c>
      <c r="C422" s="622"/>
      <c r="D422" s="622"/>
      <c r="E422" s="622"/>
      <c r="F422" s="622"/>
      <c r="G422" s="622"/>
      <c r="H422" s="622"/>
      <c r="I422" s="623"/>
      <c r="J422" s="454">
        <f>J348</f>
        <v>676.71</v>
      </c>
      <c r="K422" s="454">
        <f>K348</f>
        <v>151.61000000000001</v>
      </c>
      <c r="L422" s="454">
        <f>L348</f>
        <v>525.1</v>
      </c>
      <c r="M422" s="454">
        <f>M348</f>
        <v>0</v>
      </c>
      <c r="N422" s="456"/>
      <c r="O422" s="456"/>
      <c r="P422" s="63"/>
    </row>
    <row r="423" spans="1:40" s="58" customFormat="1" ht="13.5" thickBot="1" x14ac:dyDescent="0.25">
      <c r="A423" s="445"/>
      <c r="B423" s="621" t="s">
        <v>1294</v>
      </c>
      <c r="C423" s="622"/>
      <c r="D423" s="622"/>
      <c r="E423" s="622"/>
      <c r="F423" s="622"/>
      <c r="G423" s="622"/>
      <c r="H423" s="622"/>
      <c r="I423" s="623"/>
      <c r="J423" s="454">
        <f>SUM(K423:M423)</f>
        <v>99.999999999999986</v>
      </c>
      <c r="K423" s="464">
        <f>K422/$J422*100</f>
        <v>22.403983981321392</v>
      </c>
      <c r="L423" s="464">
        <f>L422/$J422*100</f>
        <v>77.596016018678597</v>
      </c>
      <c r="M423" s="464">
        <f>M422/$J422*100</f>
        <v>0</v>
      </c>
      <c r="N423" s="456"/>
      <c r="O423" s="457"/>
      <c r="P423" s="63"/>
    </row>
    <row r="424" spans="1:40" s="19" customFormat="1" ht="13.5" thickBot="1" x14ac:dyDescent="0.25">
      <c r="A424" s="445"/>
      <c r="B424" s="802" t="s">
        <v>2855</v>
      </c>
      <c r="C424" s="803"/>
      <c r="D424" s="803"/>
      <c r="E424" s="803"/>
      <c r="F424" s="803"/>
      <c r="G424" s="803"/>
      <c r="H424" s="803"/>
      <c r="I424" s="803"/>
      <c r="J424" s="803"/>
      <c r="K424" s="803"/>
      <c r="L424" s="803"/>
      <c r="M424" s="803"/>
      <c r="N424" s="803"/>
      <c r="O424" s="804"/>
      <c r="P424" s="20"/>
    </row>
    <row r="425" spans="1:40" s="20" customFormat="1" ht="38.25" x14ac:dyDescent="0.2">
      <c r="A425" s="441">
        <v>62</v>
      </c>
      <c r="B425" s="484" t="s">
        <v>3014</v>
      </c>
      <c r="C425" s="32" t="s">
        <v>2920</v>
      </c>
      <c r="D425" s="411" t="s">
        <v>1169</v>
      </c>
      <c r="E425" s="411"/>
      <c r="F425" s="411"/>
      <c r="G425" s="411"/>
      <c r="H425" s="411"/>
      <c r="I425" s="411"/>
      <c r="J425" s="485">
        <f>J426+J445+J469+J488+J495</f>
        <v>103.89999999999999</v>
      </c>
      <c r="K425" s="485">
        <f>K426+K445+K469+K488+K495</f>
        <v>103.89999999999999</v>
      </c>
      <c r="L425" s="485">
        <f>L426+L445+L469+L488+L495</f>
        <v>0</v>
      </c>
      <c r="M425" s="485">
        <f>M426+M445+M469+M488+M495</f>
        <v>0</v>
      </c>
      <c r="N425" s="417" t="s">
        <v>815</v>
      </c>
      <c r="O425" s="411"/>
      <c r="R425" s="19"/>
    </row>
    <row r="426" spans="1:40" s="20" customFormat="1" ht="38.25" x14ac:dyDescent="0.2">
      <c r="A426" s="896">
        <v>63</v>
      </c>
      <c r="B426" s="608" t="s">
        <v>3015</v>
      </c>
      <c r="C426" s="88" t="s">
        <v>2921</v>
      </c>
      <c r="D426" s="283" t="s">
        <v>1169</v>
      </c>
      <c r="E426" s="283"/>
      <c r="F426" s="283"/>
      <c r="G426" s="283"/>
      <c r="H426" s="283"/>
      <c r="I426" s="283"/>
      <c r="J426" s="821">
        <f>J428+J441</f>
        <v>14.600000000000001</v>
      </c>
      <c r="K426" s="821">
        <f>K428+K441</f>
        <v>14.600000000000001</v>
      </c>
      <c r="L426" s="821">
        <f>L428+L441</f>
        <v>0</v>
      </c>
      <c r="M426" s="821">
        <f>M428+M441</f>
        <v>0</v>
      </c>
      <c r="N426" s="591" t="s">
        <v>816</v>
      </c>
      <c r="O426" s="656"/>
      <c r="R426" s="19"/>
    </row>
    <row r="427" spans="1:40" s="20" customFormat="1" ht="38.25" x14ac:dyDescent="0.2">
      <c r="A427" s="897"/>
      <c r="B427" s="610"/>
      <c r="C427" s="88" t="s">
        <v>817</v>
      </c>
      <c r="D427" s="283" t="s">
        <v>1169</v>
      </c>
      <c r="E427" s="283"/>
      <c r="F427" s="283"/>
      <c r="G427" s="283"/>
      <c r="H427" s="283"/>
      <c r="I427" s="283"/>
      <c r="J427" s="823"/>
      <c r="K427" s="823"/>
      <c r="L427" s="823"/>
      <c r="M427" s="823"/>
      <c r="N427" s="593"/>
      <c r="O427" s="658"/>
      <c r="R427" s="19"/>
    </row>
    <row r="428" spans="1:40" s="20" customFormat="1" ht="51" x14ac:dyDescent="0.2">
      <c r="A428" s="896">
        <v>64</v>
      </c>
      <c r="B428" s="694" t="s">
        <v>3016</v>
      </c>
      <c r="C428" s="93" t="s">
        <v>2922</v>
      </c>
      <c r="D428" s="284" t="s">
        <v>1169</v>
      </c>
      <c r="E428" s="284"/>
      <c r="F428" s="284"/>
      <c r="G428" s="284"/>
      <c r="H428" s="284"/>
      <c r="I428" s="284"/>
      <c r="J428" s="817">
        <f>SUM(J434:J440)</f>
        <v>5.8</v>
      </c>
      <c r="K428" s="817">
        <f>SUM(K434:K440)</f>
        <v>5.8</v>
      </c>
      <c r="L428" s="817">
        <f>SUM(L434:L440)</f>
        <v>0</v>
      </c>
      <c r="M428" s="817">
        <f>SUM(M434:M440)</f>
        <v>0</v>
      </c>
      <c r="N428" s="282" t="s">
        <v>815</v>
      </c>
      <c r="O428" s="665"/>
      <c r="R428" s="19"/>
    </row>
    <row r="429" spans="1:40" s="20" customFormat="1" x14ac:dyDescent="0.2">
      <c r="A429" s="902"/>
      <c r="B429" s="695"/>
      <c r="C429" s="93" t="s">
        <v>818</v>
      </c>
      <c r="D429" s="284" t="s">
        <v>1169</v>
      </c>
      <c r="E429" s="284"/>
      <c r="F429" s="284"/>
      <c r="G429" s="284"/>
      <c r="H429" s="284"/>
      <c r="I429" s="284"/>
      <c r="J429" s="824"/>
      <c r="K429" s="824"/>
      <c r="L429" s="824"/>
      <c r="M429" s="824"/>
      <c r="N429" s="282" t="s">
        <v>431</v>
      </c>
      <c r="O429" s="666"/>
      <c r="R429" s="19"/>
    </row>
    <row r="430" spans="1:40" s="20" customFormat="1" ht="25.5" x14ac:dyDescent="0.2">
      <c r="A430" s="902"/>
      <c r="B430" s="695"/>
      <c r="C430" s="93" t="s">
        <v>819</v>
      </c>
      <c r="D430" s="284" t="s">
        <v>1169</v>
      </c>
      <c r="E430" s="284"/>
      <c r="F430" s="284"/>
      <c r="G430" s="284"/>
      <c r="H430" s="284"/>
      <c r="I430" s="284"/>
      <c r="J430" s="824"/>
      <c r="K430" s="824"/>
      <c r="L430" s="824"/>
      <c r="M430" s="824"/>
      <c r="N430" s="282" t="s">
        <v>820</v>
      </c>
      <c r="O430" s="666"/>
      <c r="R430" s="19"/>
    </row>
    <row r="431" spans="1:40" s="20" customFormat="1" x14ac:dyDescent="0.2">
      <c r="A431" s="902"/>
      <c r="B431" s="695"/>
      <c r="C431" s="93" t="s">
        <v>821</v>
      </c>
      <c r="D431" s="284"/>
      <c r="E431" s="284"/>
      <c r="F431" s="284"/>
      <c r="G431" s="284"/>
      <c r="H431" s="284"/>
      <c r="I431" s="284"/>
      <c r="J431" s="824"/>
      <c r="K431" s="824"/>
      <c r="L431" s="824"/>
      <c r="M431" s="824"/>
      <c r="N431" s="282" t="s">
        <v>822</v>
      </c>
      <c r="O431" s="666"/>
      <c r="R431" s="19"/>
    </row>
    <row r="432" spans="1:40" s="20" customFormat="1" ht="25.5" x14ac:dyDescent="0.2">
      <c r="A432" s="902"/>
      <c r="B432" s="695"/>
      <c r="C432" s="93" t="s">
        <v>823</v>
      </c>
      <c r="D432" s="284" t="s">
        <v>1169</v>
      </c>
      <c r="E432" s="284"/>
      <c r="F432" s="284"/>
      <c r="G432" s="284"/>
      <c r="H432" s="284"/>
      <c r="I432" s="284"/>
      <c r="J432" s="824"/>
      <c r="K432" s="824"/>
      <c r="L432" s="824"/>
      <c r="M432" s="824"/>
      <c r="N432" s="282" t="s">
        <v>824</v>
      </c>
      <c r="O432" s="666"/>
      <c r="R432" s="19"/>
    </row>
    <row r="433" spans="1:18" s="20" customFormat="1" ht="25.5" x14ac:dyDescent="0.2">
      <c r="A433" s="902"/>
      <c r="B433" s="696"/>
      <c r="C433" s="93" t="s">
        <v>825</v>
      </c>
      <c r="D433" s="284" t="s">
        <v>1169</v>
      </c>
      <c r="E433" s="284"/>
      <c r="F433" s="284"/>
      <c r="G433" s="284"/>
      <c r="H433" s="284"/>
      <c r="I433" s="284"/>
      <c r="J433" s="818"/>
      <c r="K433" s="818"/>
      <c r="L433" s="818"/>
      <c r="M433" s="818"/>
      <c r="N433" s="282" t="s">
        <v>826</v>
      </c>
      <c r="O433" s="667"/>
      <c r="R433" s="19"/>
    </row>
    <row r="434" spans="1:18" s="19" customFormat="1" ht="63.75" x14ac:dyDescent="0.2">
      <c r="A434" s="446" t="s">
        <v>2861</v>
      </c>
      <c r="B434" s="313" t="s">
        <v>2247</v>
      </c>
      <c r="C434" s="16" t="s">
        <v>827</v>
      </c>
      <c r="D434" s="4"/>
      <c r="E434" s="4" t="s">
        <v>21</v>
      </c>
      <c r="F434" s="4" t="s">
        <v>21</v>
      </c>
      <c r="G434" s="4"/>
      <c r="H434" s="4"/>
      <c r="I434" s="4"/>
      <c r="J434" s="83">
        <v>1.5</v>
      </c>
      <c r="K434" s="83">
        <v>1.5</v>
      </c>
      <c r="L434" s="47"/>
      <c r="M434" s="47"/>
      <c r="N434" s="286" t="s">
        <v>816</v>
      </c>
      <c r="O434" s="4"/>
      <c r="P434" s="20"/>
    </row>
    <row r="435" spans="1:18" s="19" customFormat="1" ht="51" x14ac:dyDescent="0.2">
      <c r="A435" s="446" t="s">
        <v>2862</v>
      </c>
      <c r="B435" s="303" t="s">
        <v>2417</v>
      </c>
      <c r="C435" s="16" t="s">
        <v>830</v>
      </c>
      <c r="D435" s="4"/>
      <c r="E435" s="4" t="s">
        <v>21</v>
      </c>
      <c r="F435" s="4" t="s">
        <v>21</v>
      </c>
      <c r="G435" s="4"/>
      <c r="H435" s="4"/>
      <c r="I435" s="4"/>
      <c r="J435" s="83">
        <v>0.3</v>
      </c>
      <c r="K435" s="83">
        <v>0.3</v>
      </c>
      <c r="L435" s="47"/>
      <c r="M435" s="47"/>
      <c r="N435" s="286" t="s">
        <v>828</v>
      </c>
      <c r="O435" s="4"/>
      <c r="P435" s="20"/>
    </row>
    <row r="436" spans="1:18" s="19" customFormat="1" ht="51" x14ac:dyDescent="0.2">
      <c r="A436" s="446" t="s">
        <v>2863</v>
      </c>
      <c r="B436" s="303" t="s">
        <v>2508</v>
      </c>
      <c r="C436" s="16" t="s">
        <v>829</v>
      </c>
      <c r="D436" s="4"/>
      <c r="E436" s="4" t="s">
        <v>21</v>
      </c>
      <c r="F436" s="4"/>
      <c r="G436" s="4"/>
      <c r="H436" s="4"/>
      <c r="I436" s="4"/>
      <c r="J436" s="83">
        <v>0.5</v>
      </c>
      <c r="K436" s="83">
        <v>0.5</v>
      </c>
      <c r="L436" s="47"/>
      <c r="M436" s="47"/>
      <c r="N436" s="27" t="s">
        <v>431</v>
      </c>
      <c r="O436" s="4"/>
      <c r="P436" s="20"/>
    </row>
    <row r="437" spans="1:18" s="19" customFormat="1" ht="102" x14ac:dyDescent="0.2">
      <c r="A437" s="446" t="s">
        <v>2864</v>
      </c>
      <c r="B437" s="303" t="s">
        <v>2617</v>
      </c>
      <c r="C437" s="16" t="s">
        <v>830</v>
      </c>
      <c r="D437" s="4"/>
      <c r="E437" s="4" t="s">
        <v>21</v>
      </c>
      <c r="F437" s="4" t="s">
        <v>21</v>
      </c>
      <c r="G437" s="4"/>
      <c r="H437" s="4"/>
      <c r="I437" s="4"/>
      <c r="J437" s="83">
        <v>0.5</v>
      </c>
      <c r="K437" s="83">
        <v>0.5</v>
      </c>
      <c r="L437" s="47"/>
      <c r="M437" s="47"/>
      <c r="N437" s="27" t="s">
        <v>815</v>
      </c>
      <c r="O437" s="4"/>
      <c r="P437" s="20"/>
    </row>
    <row r="438" spans="1:18" s="20" customFormat="1" ht="38.25" x14ac:dyDescent="0.2">
      <c r="A438" s="446" t="s">
        <v>2865</v>
      </c>
      <c r="B438" s="319" t="s">
        <v>2735</v>
      </c>
      <c r="C438" s="71" t="s">
        <v>831</v>
      </c>
      <c r="D438" s="121"/>
      <c r="E438" s="121" t="s">
        <v>21</v>
      </c>
      <c r="F438" s="121" t="s">
        <v>21</v>
      </c>
      <c r="G438" s="121"/>
      <c r="H438" s="121"/>
      <c r="I438" s="121"/>
      <c r="J438" s="275">
        <v>0.5</v>
      </c>
      <c r="K438" s="275">
        <v>0.5</v>
      </c>
      <c r="L438" s="137"/>
      <c r="M438" s="137"/>
      <c r="N438" s="419" t="s">
        <v>826</v>
      </c>
      <c r="O438" s="121"/>
    </row>
    <row r="439" spans="1:18" s="20" customFormat="1" ht="76.5" x14ac:dyDescent="0.2">
      <c r="A439" s="446" t="s">
        <v>2866</v>
      </c>
      <c r="B439" s="319" t="s">
        <v>2772</v>
      </c>
      <c r="C439" s="71" t="s">
        <v>832</v>
      </c>
      <c r="D439" s="121"/>
      <c r="E439" s="121" t="s">
        <v>21</v>
      </c>
      <c r="F439" s="121" t="s">
        <v>21</v>
      </c>
      <c r="G439" s="121" t="s">
        <v>21</v>
      </c>
      <c r="H439" s="121" t="s">
        <v>21</v>
      </c>
      <c r="I439" s="121" t="s">
        <v>21</v>
      </c>
      <c r="J439" s="275">
        <v>2</v>
      </c>
      <c r="K439" s="275">
        <v>2</v>
      </c>
      <c r="L439" s="137"/>
      <c r="M439" s="137"/>
      <c r="N439" s="419" t="s">
        <v>826</v>
      </c>
      <c r="O439" s="121"/>
    </row>
    <row r="440" spans="1:18" s="20" customFormat="1" ht="25.5" x14ac:dyDescent="0.2">
      <c r="A440" s="446" t="s">
        <v>2867</v>
      </c>
      <c r="B440" s="320" t="s">
        <v>2098</v>
      </c>
      <c r="C440" s="71" t="s">
        <v>833</v>
      </c>
      <c r="D440" s="121"/>
      <c r="E440" s="121" t="s">
        <v>21</v>
      </c>
      <c r="F440" s="121" t="s">
        <v>21</v>
      </c>
      <c r="G440" s="121"/>
      <c r="H440" s="121"/>
      <c r="I440" s="121"/>
      <c r="J440" s="275">
        <v>0.5</v>
      </c>
      <c r="K440" s="275">
        <v>0.5</v>
      </c>
      <c r="L440" s="137"/>
      <c r="M440" s="137"/>
      <c r="N440" s="419" t="s">
        <v>816</v>
      </c>
      <c r="O440" s="121"/>
    </row>
    <row r="441" spans="1:18" s="19" customFormat="1" ht="38.25" x14ac:dyDescent="0.2">
      <c r="A441" s="446">
        <v>65</v>
      </c>
      <c r="B441" s="321" t="s">
        <v>3017</v>
      </c>
      <c r="C441" s="14" t="s">
        <v>2923</v>
      </c>
      <c r="D441" s="284" t="s">
        <v>73</v>
      </c>
      <c r="E441" s="284"/>
      <c r="F441" s="284"/>
      <c r="G441" s="284"/>
      <c r="H441" s="284"/>
      <c r="I441" s="284"/>
      <c r="J441" s="140">
        <f>SUM(J442:J444)</f>
        <v>8.8000000000000007</v>
      </c>
      <c r="K441" s="140">
        <f>SUM(K442:K444)</f>
        <v>8.8000000000000007</v>
      </c>
      <c r="L441" s="140">
        <f>SUM(L442:L444)</f>
        <v>0</v>
      </c>
      <c r="M441" s="140">
        <f>SUM(M442:M444)</f>
        <v>0</v>
      </c>
      <c r="N441" s="282" t="s">
        <v>815</v>
      </c>
      <c r="O441" s="284"/>
      <c r="P441" s="20"/>
    </row>
    <row r="442" spans="1:18" s="20" customFormat="1" ht="51" x14ac:dyDescent="0.2">
      <c r="A442" s="446" t="s">
        <v>2861</v>
      </c>
      <c r="B442" s="303" t="s">
        <v>2248</v>
      </c>
      <c r="C442" s="15" t="s">
        <v>834</v>
      </c>
      <c r="D442" s="38"/>
      <c r="E442" s="38" t="s">
        <v>21</v>
      </c>
      <c r="F442" s="38" t="s">
        <v>21</v>
      </c>
      <c r="G442" s="38" t="s">
        <v>21</v>
      </c>
      <c r="H442" s="38"/>
      <c r="I442" s="38"/>
      <c r="J442" s="38">
        <v>3.5</v>
      </c>
      <c r="K442" s="38">
        <v>3.5</v>
      </c>
      <c r="L442" s="55"/>
      <c r="M442" s="55"/>
      <c r="N442" s="27" t="s">
        <v>835</v>
      </c>
      <c r="O442" s="38"/>
    </row>
    <row r="443" spans="1:18" s="19" customFormat="1" ht="51" x14ac:dyDescent="0.2">
      <c r="A443" s="446" t="s">
        <v>2862</v>
      </c>
      <c r="B443" s="303" t="s">
        <v>2418</v>
      </c>
      <c r="C443" s="15" t="s">
        <v>836</v>
      </c>
      <c r="D443" s="4"/>
      <c r="E443" s="4"/>
      <c r="F443" s="4"/>
      <c r="G443" s="4"/>
      <c r="H443" s="4"/>
      <c r="I443" s="4"/>
      <c r="J443" s="4">
        <v>0.3</v>
      </c>
      <c r="K443" s="38">
        <v>0.3</v>
      </c>
      <c r="L443" s="47"/>
      <c r="M443" s="47"/>
      <c r="N443" s="286" t="s">
        <v>815</v>
      </c>
      <c r="O443" s="4"/>
      <c r="P443" s="20"/>
    </row>
    <row r="444" spans="1:18" s="20" customFormat="1" ht="51" x14ac:dyDescent="0.2">
      <c r="A444" s="446" t="s">
        <v>2863</v>
      </c>
      <c r="B444" s="303" t="s">
        <v>2419</v>
      </c>
      <c r="C444" s="15" t="s">
        <v>837</v>
      </c>
      <c r="D444" s="38"/>
      <c r="E444" s="38" t="s">
        <v>21</v>
      </c>
      <c r="F444" s="38" t="s">
        <v>21</v>
      </c>
      <c r="G444" s="38" t="s">
        <v>21</v>
      </c>
      <c r="H444" s="38" t="s">
        <v>21</v>
      </c>
      <c r="I444" s="38" t="s">
        <v>21</v>
      </c>
      <c r="J444" s="46">
        <v>5</v>
      </c>
      <c r="K444" s="46">
        <v>5</v>
      </c>
      <c r="L444" s="55"/>
      <c r="M444" s="55"/>
      <c r="N444" s="27" t="s">
        <v>838</v>
      </c>
      <c r="O444" s="38"/>
    </row>
    <row r="445" spans="1:18" s="19" customFormat="1" ht="102" x14ac:dyDescent="0.2">
      <c r="A445" s="896">
        <v>66</v>
      </c>
      <c r="B445" s="608" t="s">
        <v>3018</v>
      </c>
      <c r="C445" s="88" t="s">
        <v>2924</v>
      </c>
      <c r="D445" s="283" t="s">
        <v>1169</v>
      </c>
      <c r="E445" s="283"/>
      <c r="F445" s="283"/>
      <c r="G445" s="283"/>
      <c r="H445" s="283"/>
      <c r="I445" s="283"/>
      <c r="J445" s="653">
        <f>J448+J464</f>
        <v>45</v>
      </c>
      <c r="K445" s="653">
        <f>K448+K464</f>
        <v>45</v>
      </c>
      <c r="L445" s="653">
        <f>L448+L464</f>
        <v>0</v>
      </c>
      <c r="M445" s="653">
        <f>M448+M464</f>
        <v>0</v>
      </c>
      <c r="N445" s="290" t="s">
        <v>839</v>
      </c>
      <c r="O445" s="405"/>
      <c r="P445" s="20"/>
    </row>
    <row r="446" spans="1:18" s="19" customFormat="1" ht="51" x14ac:dyDescent="0.2">
      <c r="A446" s="902"/>
      <c r="B446" s="609"/>
      <c r="C446" s="88" t="s">
        <v>1179</v>
      </c>
      <c r="D446" s="283">
        <v>112</v>
      </c>
      <c r="E446" s="283">
        <v>350</v>
      </c>
      <c r="F446" s="283">
        <v>500</v>
      </c>
      <c r="G446" s="283">
        <v>700</v>
      </c>
      <c r="H446" s="283">
        <v>1000</v>
      </c>
      <c r="I446" s="283">
        <v>1200</v>
      </c>
      <c r="J446" s="654"/>
      <c r="K446" s="654"/>
      <c r="L446" s="654"/>
      <c r="M446" s="654"/>
      <c r="N446" s="290" t="s">
        <v>815</v>
      </c>
      <c r="O446" s="405"/>
      <c r="P446" s="20"/>
    </row>
    <row r="447" spans="1:18" s="19" customFormat="1" ht="25.5" x14ac:dyDescent="0.2">
      <c r="A447" s="897"/>
      <c r="B447" s="610"/>
      <c r="C447" s="88" t="s">
        <v>841</v>
      </c>
      <c r="D447" s="283">
        <v>12106</v>
      </c>
      <c r="E447" s="283">
        <v>15000</v>
      </c>
      <c r="F447" s="283">
        <v>18000</v>
      </c>
      <c r="G447" s="283">
        <v>22000</v>
      </c>
      <c r="H447" s="283">
        <v>26000</v>
      </c>
      <c r="I447" s="283">
        <v>30000</v>
      </c>
      <c r="J447" s="655"/>
      <c r="K447" s="655"/>
      <c r="L447" s="655"/>
      <c r="M447" s="655"/>
      <c r="N447" s="290" t="s">
        <v>815</v>
      </c>
      <c r="O447" s="405"/>
      <c r="P447" s="20"/>
    </row>
    <row r="448" spans="1:18" s="19" customFormat="1" ht="51" x14ac:dyDescent="0.2">
      <c r="A448" s="916">
        <v>67</v>
      </c>
      <c r="B448" s="683" t="s">
        <v>3019</v>
      </c>
      <c r="C448" s="14" t="s">
        <v>2925</v>
      </c>
      <c r="D448" s="282" t="s">
        <v>1169</v>
      </c>
      <c r="E448" s="282"/>
      <c r="F448" s="284"/>
      <c r="G448" s="284"/>
      <c r="H448" s="284"/>
      <c r="I448" s="284"/>
      <c r="J448" s="700">
        <f>SUM(J452:J463)</f>
        <v>36.200000000000003</v>
      </c>
      <c r="K448" s="700">
        <f>SUM(K452:K463)</f>
        <v>36.200000000000003</v>
      </c>
      <c r="L448" s="700">
        <f>SUM(L452:L463)</f>
        <v>0</v>
      </c>
      <c r="M448" s="700">
        <f>SUM(M452:M463)</f>
        <v>0</v>
      </c>
      <c r="N448" s="282" t="s">
        <v>842</v>
      </c>
      <c r="O448" s="282"/>
      <c r="P448" s="20"/>
    </row>
    <row r="449" spans="1:18" s="19" customFormat="1" ht="51" x14ac:dyDescent="0.2">
      <c r="A449" s="917"/>
      <c r="B449" s="684"/>
      <c r="C449" s="93" t="s">
        <v>843</v>
      </c>
      <c r="D449" s="282">
        <v>13.4</v>
      </c>
      <c r="E449" s="282">
        <v>13.1</v>
      </c>
      <c r="F449" s="284">
        <v>12.5</v>
      </c>
      <c r="G449" s="284">
        <v>12</v>
      </c>
      <c r="H449" s="284">
        <v>11.5</v>
      </c>
      <c r="I449" s="284">
        <v>10.8</v>
      </c>
      <c r="J449" s="701"/>
      <c r="K449" s="701"/>
      <c r="L449" s="701"/>
      <c r="M449" s="701"/>
      <c r="N449" s="282" t="s">
        <v>844</v>
      </c>
      <c r="O449" s="409"/>
      <c r="P449" s="20"/>
    </row>
    <row r="450" spans="1:18" s="19" customFormat="1" ht="51" x14ac:dyDescent="0.2">
      <c r="A450" s="917"/>
      <c r="B450" s="684"/>
      <c r="C450" s="93" t="s">
        <v>845</v>
      </c>
      <c r="D450" s="284">
        <v>111</v>
      </c>
      <c r="E450" s="284">
        <v>105</v>
      </c>
      <c r="F450" s="284">
        <v>100</v>
      </c>
      <c r="G450" s="284">
        <v>95</v>
      </c>
      <c r="H450" s="284">
        <v>90</v>
      </c>
      <c r="I450" s="284">
        <v>85</v>
      </c>
      <c r="J450" s="701"/>
      <c r="K450" s="701"/>
      <c r="L450" s="701"/>
      <c r="M450" s="701"/>
      <c r="N450" s="282" t="s">
        <v>815</v>
      </c>
      <c r="O450" s="409"/>
      <c r="P450" s="20"/>
    </row>
    <row r="451" spans="1:18" s="19" customFormat="1" ht="51" x14ac:dyDescent="0.2">
      <c r="A451" s="917"/>
      <c r="B451" s="685"/>
      <c r="C451" s="93" t="s">
        <v>846</v>
      </c>
      <c r="D451" s="284" t="s">
        <v>1169</v>
      </c>
      <c r="E451" s="284"/>
      <c r="F451" s="284"/>
      <c r="G451" s="284"/>
      <c r="H451" s="284"/>
      <c r="I451" s="284"/>
      <c r="J451" s="702"/>
      <c r="K451" s="702"/>
      <c r="L451" s="702"/>
      <c r="M451" s="702"/>
      <c r="N451" s="282" t="s">
        <v>840</v>
      </c>
      <c r="O451" s="409"/>
      <c r="P451" s="20"/>
    </row>
    <row r="452" spans="1:18" s="59" customFormat="1" ht="89.25" x14ac:dyDescent="0.2">
      <c r="A452" s="447" t="s">
        <v>2861</v>
      </c>
      <c r="B452" s="312" t="s">
        <v>2249</v>
      </c>
      <c r="C452" s="61" t="s">
        <v>973</v>
      </c>
      <c r="D452" s="38"/>
      <c r="E452" s="38" t="s">
        <v>21</v>
      </c>
      <c r="F452" s="38"/>
      <c r="G452" s="38"/>
      <c r="H452" s="38"/>
      <c r="I452" s="38"/>
      <c r="J452" s="277">
        <v>0.3</v>
      </c>
      <c r="K452" s="277">
        <v>0.3</v>
      </c>
      <c r="L452" s="72"/>
      <c r="M452" s="72"/>
      <c r="N452" s="27" t="s">
        <v>1180</v>
      </c>
      <c r="O452" s="73"/>
      <c r="P452" s="63"/>
      <c r="Q452" s="58"/>
      <c r="R452" s="58"/>
    </row>
    <row r="453" spans="1:18" s="19" customFormat="1" ht="38.25" x14ac:dyDescent="0.2">
      <c r="A453" s="446" t="s">
        <v>2862</v>
      </c>
      <c r="B453" s="306" t="s">
        <v>2420</v>
      </c>
      <c r="C453" s="18" t="s">
        <v>1565</v>
      </c>
      <c r="D453" s="4"/>
      <c r="E453" s="4" t="s">
        <v>21</v>
      </c>
      <c r="F453" s="4" t="s">
        <v>21</v>
      </c>
      <c r="G453" s="4" t="s">
        <v>21</v>
      </c>
      <c r="H453" s="4"/>
      <c r="I453" s="4"/>
      <c r="J453" s="83">
        <v>0.2</v>
      </c>
      <c r="K453" s="83">
        <v>0.2</v>
      </c>
      <c r="L453" s="4"/>
      <c r="M453" s="4"/>
      <c r="N453" s="286" t="s">
        <v>847</v>
      </c>
      <c r="O453" s="286"/>
      <c r="P453" s="20"/>
    </row>
    <row r="454" spans="1:18" s="19" customFormat="1" ht="38.25" x14ac:dyDescent="0.2">
      <c r="A454" s="447" t="s">
        <v>2863</v>
      </c>
      <c r="B454" s="306" t="s">
        <v>2509</v>
      </c>
      <c r="C454" s="18" t="s">
        <v>848</v>
      </c>
      <c r="D454" s="4"/>
      <c r="E454" s="4" t="s">
        <v>21</v>
      </c>
      <c r="F454" s="4" t="s">
        <v>21</v>
      </c>
      <c r="G454" s="4"/>
      <c r="H454" s="4"/>
      <c r="I454" s="4"/>
      <c r="J454" s="83">
        <v>1.5</v>
      </c>
      <c r="K454" s="83">
        <v>1.5</v>
      </c>
      <c r="L454" s="4"/>
      <c r="M454" s="4"/>
      <c r="N454" s="286" t="s">
        <v>847</v>
      </c>
      <c r="O454" s="286"/>
      <c r="P454" s="20"/>
    </row>
    <row r="455" spans="1:18" s="19" customFormat="1" ht="25.5" x14ac:dyDescent="0.2">
      <c r="A455" s="446" t="s">
        <v>2864</v>
      </c>
      <c r="B455" s="306" t="s">
        <v>2618</v>
      </c>
      <c r="C455" s="18" t="s">
        <v>849</v>
      </c>
      <c r="D455" s="4"/>
      <c r="E455" s="4" t="s">
        <v>21</v>
      </c>
      <c r="F455" s="4" t="s">
        <v>21</v>
      </c>
      <c r="G455" s="4"/>
      <c r="H455" s="4"/>
      <c r="I455" s="4"/>
      <c r="J455" s="83">
        <v>0.3</v>
      </c>
      <c r="K455" s="83">
        <v>0.3</v>
      </c>
      <c r="L455" s="4"/>
      <c r="M455" s="4"/>
      <c r="N455" s="286" t="s">
        <v>847</v>
      </c>
      <c r="O455" s="286"/>
      <c r="P455" s="20"/>
    </row>
    <row r="456" spans="1:18" s="19" customFormat="1" ht="38.25" x14ac:dyDescent="0.2">
      <c r="A456" s="447" t="s">
        <v>2865</v>
      </c>
      <c r="B456" s="306" t="s">
        <v>2736</v>
      </c>
      <c r="C456" s="56" t="s">
        <v>850</v>
      </c>
      <c r="D456" s="4"/>
      <c r="E456" s="4" t="s">
        <v>21</v>
      </c>
      <c r="F456" s="4" t="s">
        <v>21</v>
      </c>
      <c r="G456" s="4" t="s">
        <v>21</v>
      </c>
      <c r="H456" s="4" t="s">
        <v>21</v>
      </c>
      <c r="I456" s="4" t="s">
        <v>21</v>
      </c>
      <c r="J456" s="83">
        <v>15</v>
      </c>
      <c r="K456" s="83">
        <v>15</v>
      </c>
      <c r="L456" s="4"/>
      <c r="M456" s="4"/>
      <c r="N456" s="286" t="s">
        <v>851</v>
      </c>
      <c r="O456" s="286"/>
      <c r="P456" s="20"/>
    </row>
    <row r="457" spans="1:18" s="19" customFormat="1" ht="102" x14ac:dyDescent="0.2">
      <c r="A457" s="446" t="s">
        <v>2866</v>
      </c>
      <c r="B457" s="306" t="s">
        <v>2773</v>
      </c>
      <c r="C457" s="18" t="s">
        <v>852</v>
      </c>
      <c r="D457" s="4"/>
      <c r="E457" s="4" t="s">
        <v>21</v>
      </c>
      <c r="F457" s="4" t="s">
        <v>21</v>
      </c>
      <c r="G457" s="4"/>
      <c r="H457" s="4"/>
      <c r="I457" s="4"/>
      <c r="J457" s="83">
        <v>0.3</v>
      </c>
      <c r="K457" s="83">
        <v>0.3</v>
      </c>
      <c r="L457" s="4"/>
      <c r="M457" s="4"/>
      <c r="N457" s="286" t="s">
        <v>853</v>
      </c>
      <c r="O457" s="286"/>
      <c r="P457" s="20"/>
    </row>
    <row r="458" spans="1:18" s="19" customFormat="1" ht="38.25" x14ac:dyDescent="0.2">
      <c r="A458" s="447" t="s">
        <v>2867</v>
      </c>
      <c r="B458" s="306" t="s">
        <v>2099</v>
      </c>
      <c r="C458" s="18" t="s">
        <v>854</v>
      </c>
      <c r="D458" s="4"/>
      <c r="E458" s="4" t="s">
        <v>21</v>
      </c>
      <c r="F458" s="4" t="s">
        <v>21</v>
      </c>
      <c r="G458" s="4"/>
      <c r="H458" s="4"/>
      <c r="I458" s="4"/>
      <c r="J458" s="83">
        <v>0.3</v>
      </c>
      <c r="K458" s="83">
        <v>0.3</v>
      </c>
      <c r="L458" s="4"/>
      <c r="M458" s="4"/>
      <c r="N458" s="286" t="s">
        <v>842</v>
      </c>
      <c r="O458" s="286"/>
      <c r="P458" s="20"/>
    </row>
    <row r="459" spans="1:18" s="19" customFormat="1" ht="38.25" x14ac:dyDescent="0.2">
      <c r="A459" s="446" t="s">
        <v>2868</v>
      </c>
      <c r="B459" s="306" t="s">
        <v>2139</v>
      </c>
      <c r="C459" s="18" t="s">
        <v>855</v>
      </c>
      <c r="D459" s="4"/>
      <c r="E459" s="4" t="s">
        <v>21</v>
      </c>
      <c r="F459" s="4" t="s">
        <v>21</v>
      </c>
      <c r="G459" s="4" t="s">
        <v>21</v>
      </c>
      <c r="H459" s="4"/>
      <c r="I459" s="4"/>
      <c r="J459" s="83">
        <v>0.3</v>
      </c>
      <c r="K459" s="83">
        <v>0.3</v>
      </c>
      <c r="L459" s="4"/>
      <c r="M459" s="4"/>
      <c r="N459" s="286" t="s">
        <v>842</v>
      </c>
      <c r="O459" s="286"/>
      <c r="P459" s="20"/>
    </row>
    <row r="460" spans="1:18" s="19" customFormat="1" ht="38.25" x14ac:dyDescent="0.2">
      <c r="A460" s="447" t="s">
        <v>2869</v>
      </c>
      <c r="B460" s="306" t="s">
        <v>2165</v>
      </c>
      <c r="C460" s="18" t="s">
        <v>856</v>
      </c>
      <c r="D460" s="4"/>
      <c r="E460" s="4" t="s">
        <v>21</v>
      </c>
      <c r="F460" s="4" t="s">
        <v>21</v>
      </c>
      <c r="G460" s="4" t="s">
        <v>21</v>
      </c>
      <c r="H460" s="4"/>
      <c r="I460" s="4"/>
      <c r="J460" s="83">
        <v>0.3</v>
      </c>
      <c r="K460" s="83">
        <v>0.3</v>
      </c>
      <c r="L460" s="4"/>
      <c r="M460" s="4"/>
      <c r="N460" s="286" t="s">
        <v>857</v>
      </c>
      <c r="O460" s="286"/>
      <c r="P460" s="20"/>
    </row>
    <row r="461" spans="1:18" s="19" customFormat="1" ht="51" x14ac:dyDescent="0.2">
      <c r="A461" s="446" t="s">
        <v>2870</v>
      </c>
      <c r="B461" s="306" t="s">
        <v>2189</v>
      </c>
      <c r="C461" s="18" t="s">
        <v>858</v>
      </c>
      <c r="D461" s="4"/>
      <c r="E461" s="4" t="s">
        <v>21</v>
      </c>
      <c r="F461" s="4" t="s">
        <v>21</v>
      </c>
      <c r="G461" s="4"/>
      <c r="H461" s="4"/>
      <c r="I461" s="4"/>
      <c r="J461" s="83">
        <v>2.5</v>
      </c>
      <c r="K461" s="83">
        <v>2.5</v>
      </c>
      <c r="L461" s="55"/>
      <c r="M461" s="55"/>
      <c r="N461" s="27" t="s">
        <v>859</v>
      </c>
      <c r="O461" s="4"/>
      <c r="P461" s="20"/>
    </row>
    <row r="462" spans="1:18" s="58" customFormat="1" ht="38.25" x14ac:dyDescent="0.2">
      <c r="A462" s="447" t="s">
        <v>2871</v>
      </c>
      <c r="B462" s="311" t="s">
        <v>2199</v>
      </c>
      <c r="C462" s="17" t="s">
        <v>1182</v>
      </c>
      <c r="D462" s="38"/>
      <c r="E462" s="38" t="s">
        <v>21</v>
      </c>
      <c r="F462" s="38" t="s">
        <v>21</v>
      </c>
      <c r="G462" s="38" t="s">
        <v>21</v>
      </c>
      <c r="H462" s="38" t="s">
        <v>21</v>
      </c>
      <c r="I462" s="38" t="s">
        <v>21</v>
      </c>
      <c r="J462" s="84">
        <v>15</v>
      </c>
      <c r="K462" s="84">
        <v>15</v>
      </c>
      <c r="L462" s="74"/>
      <c r="M462" s="74"/>
      <c r="N462" s="27" t="s">
        <v>1181</v>
      </c>
      <c r="O462" s="38"/>
      <c r="P462" s="63"/>
    </row>
    <row r="463" spans="1:18" s="58" customFormat="1" ht="38.25" x14ac:dyDescent="0.2">
      <c r="A463" s="446" t="s">
        <v>2971</v>
      </c>
      <c r="B463" s="311" t="s">
        <v>2208</v>
      </c>
      <c r="C463" s="75" t="s">
        <v>1183</v>
      </c>
      <c r="D463" s="38"/>
      <c r="E463" s="38" t="s">
        <v>21</v>
      </c>
      <c r="F463" s="38" t="s">
        <v>21</v>
      </c>
      <c r="G463" s="38" t="s">
        <v>21</v>
      </c>
      <c r="H463" s="38"/>
      <c r="I463" s="38"/>
      <c r="J463" s="84">
        <v>0.2</v>
      </c>
      <c r="K463" s="84">
        <v>0.2</v>
      </c>
      <c r="L463" s="74"/>
      <c r="M463" s="74"/>
      <c r="N463" s="27" t="s">
        <v>1181</v>
      </c>
      <c r="O463" s="38"/>
      <c r="P463" s="63"/>
    </row>
    <row r="464" spans="1:18" s="19" customFormat="1" ht="38.25" x14ac:dyDescent="0.2">
      <c r="A464" s="447">
        <v>68</v>
      </c>
      <c r="B464" s="486" t="s">
        <v>3020</v>
      </c>
      <c r="C464" s="14" t="s">
        <v>2926</v>
      </c>
      <c r="D464" s="284">
        <v>25</v>
      </c>
      <c r="E464" s="284">
        <v>34</v>
      </c>
      <c r="F464" s="284">
        <v>46</v>
      </c>
      <c r="G464" s="284">
        <v>56</v>
      </c>
      <c r="H464" s="284">
        <v>62</v>
      </c>
      <c r="I464" s="284">
        <v>70</v>
      </c>
      <c r="J464" s="420">
        <f>SUM(J465:J468)</f>
        <v>8.8000000000000007</v>
      </c>
      <c r="K464" s="420">
        <f>SUM(K465:K468)</f>
        <v>8.8000000000000007</v>
      </c>
      <c r="L464" s="420">
        <f>SUM(L465:L468)</f>
        <v>0</v>
      </c>
      <c r="M464" s="420">
        <f>SUM(M465:M468)</f>
        <v>0</v>
      </c>
      <c r="N464" s="282" t="s">
        <v>815</v>
      </c>
      <c r="O464" s="284"/>
      <c r="P464" s="20"/>
    </row>
    <row r="465" spans="1:16" s="19" customFormat="1" ht="38.25" x14ac:dyDescent="0.2">
      <c r="A465" s="446" t="s">
        <v>2861</v>
      </c>
      <c r="B465" s="313" t="s">
        <v>2250</v>
      </c>
      <c r="C465" s="18" t="s">
        <v>860</v>
      </c>
      <c r="D465" s="4"/>
      <c r="E465" s="4" t="s">
        <v>21</v>
      </c>
      <c r="F465" s="4" t="s">
        <v>21</v>
      </c>
      <c r="G465" s="4" t="s">
        <v>21</v>
      </c>
      <c r="H465" s="4" t="s">
        <v>21</v>
      </c>
      <c r="I465" s="4" t="s">
        <v>21</v>
      </c>
      <c r="J465" s="487">
        <v>5</v>
      </c>
      <c r="K465" s="46">
        <v>5</v>
      </c>
      <c r="L465" s="47"/>
      <c r="M465" s="47"/>
      <c r="N465" s="286" t="s">
        <v>861</v>
      </c>
      <c r="O465" s="4"/>
      <c r="P465" s="20"/>
    </row>
    <row r="466" spans="1:16" s="19" customFormat="1" ht="51" x14ac:dyDescent="0.2">
      <c r="A466" s="447" t="s">
        <v>2862</v>
      </c>
      <c r="B466" s="313" t="s">
        <v>2421</v>
      </c>
      <c r="C466" s="18" t="s">
        <v>862</v>
      </c>
      <c r="D466" s="4"/>
      <c r="E466" s="4" t="s">
        <v>21</v>
      </c>
      <c r="F466" s="4" t="s">
        <v>21</v>
      </c>
      <c r="G466" s="4" t="s">
        <v>21</v>
      </c>
      <c r="H466" s="4" t="s">
        <v>21</v>
      </c>
      <c r="I466" s="4" t="s">
        <v>21</v>
      </c>
      <c r="J466" s="487">
        <v>2</v>
      </c>
      <c r="K466" s="46">
        <v>2</v>
      </c>
      <c r="L466" s="47"/>
      <c r="M466" s="47"/>
      <c r="N466" s="286" t="s">
        <v>815</v>
      </c>
      <c r="O466" s="4"/>
      <c r="P466" s="20"/>
    </row>
    <row r="467" spans="1:16" s="19" customFormat="1" ht="38.25" x14ac:dyDescent="0.2">
      <c r="A467" s="446" t="s">
        <v>2863</v>
      </c>
      <c r="B467" s="322" t="s">
        <v>2510</v>
      </c>
      <c r="C467" s="18" t="s">
        <v>863</v>
      </c>
      <c r="D467" s="4"/>
      <c r="E467" s="4" t="s">
        <v>21</v>
      </c>
      <c r="F467" s="4" t="s">
        <v>21</v>
      </c>
      <c r="G467" s="4" t="s">
        <v>21</v>
      </c>
      <c r="H467" s="4"/>
      <c r="I467" s="4"/>
      <c r="J467" s="4">
        <v>1.5</v>
      </c>
      <c r="K467" s="38">
        <v>1.5</v>
      </c>
      <c r="L467" s="47"/>
      <c r="M467" s="47"/>
      <c r="N467" s="286" t="s">
        <v>864</v>
      </c>
      <c r="O467" s="4"/>
      <c r="P467" s="20"/>
    </row>
    <row r="468" spans="1:16" s="19" customFormat="1" ht="38.25" x14ac:dyDescent="0.2">
      <c r="A468" s="447" t="s">
        <v>2864</v>
      </c>
      <c r="B468" s="322" t="s">
        <v>2619</v>
      </c>
      <c r="C468" s="18" t="s">
        <v>865</v>
      </c>
      <c r="D468" s="4"/>
      <c r="E468" s="4" t="s">
        <v>21</v>
      </c>
      <c r="F468" s="4" t="s">
        <v>21</v>
      </c>
      <c r="G468" s="4"/>
      <c r="H468" s="4"/>
      <c r="I468" s="4"/>
      <c r="J468" s="4">
        <v>0.3</v>
      </c>
      <c r="K468" s="38">
        <v>0.3</v>
      </c>
      <c r="L468" s="47"/>
      <c r="M468" s="47"/>
      <c r="N468" s="286" t="s">
        <v>866</v>
      </c>
      <c r="O468" s="4"/>
      <c r="P468" s="20"/>
    </row>
    <row r="469" spans="1:16" s="19" customFormat="1" ht="76.5" x14ac:dyDescent="0.2">
      <c r="A469" s="918">
        <v>69</v>
      </c>
      <c r="B469" s="608" t="s">
        <v>3021</v>
      </c>
      <c r="C469" s="88" t="s">
        <v>2927</v>
      </c>
      <c r="D469" s="283" t="s">
        <v>73</v>
      </c>
      <c r="E469" s="283"/>
      <c r="F469" s="283"/>
      <c r="G469" s="283"/>
      <c r="H469" s="283"/>
      <c r="I469" s="283"/>
      <c r="J469" s="653">
        <f>J475</f>
        <v>11.700000000000001</v>
      </c>
      <c r="K469" s="653">
        <f>K475</f>
        <v>11.700000000000001</v>
      </c>
      <c r="L469" s="653">
        <f>L475</f>
        <v>0</v>
      </c>
      <c r="M469" s="653">
        <f>M475</f>
        <v>0</v>
      </c>
      <c r="N469" s="591" t="s">
        <v>363</v>
      </c>
      <c r="O469" s="591"/>
      <c r="P469" s="20"/>
    </row>
    <row r="470" spans="1:16" s="19" customFormat="1" x14ac:dyDescent="0.2">
      <c r="A470" s="918"/>
      <c r="B470" s="609"/>
      <c r="C470" s="88" t="s">
        <v>165</v>
      </c>
      <c r="D470" s="283" t="s">
        <v>73</v>
      </c>
      <c r="E470" s="283"/>
      <c r="F470" s="283"/>
      <c r="G470" s="283"/>
      <c r="H470" s="283"/>
      <c r="I470" s="283"/>
      <c r="J470" s="654"/>
      <c r="K470" s="654"/>
      <c r="L470" s="654"/>
      <c r="M470" s="654"/>
      <c r="N470" s="592"/>
      <c r="O470" s="592"/>
      <c r="P470" s="20"/>
    </row>
    <row r="471" spans="1:16" s="19" customFormat="1" x14ac:dyDescent="0.2">
      <c r="A471" s="918"/>
      <c r="B471" s="609"/>
      <c r="C471" s="88" t="s">
        <v>164</v>
      </c>
      <c r="D471" s="283" t="s">
        <v>73</v>
      </c>
      <c r="E471" s="283"/>
      <c r="F471" s="283"/>
      <c r="G471" s="283"/>
      <c r="H471" s="283"/>
      <c r="I471" s="283"/>
      <c r="J471" s="654"/>
      <c r="K471" s="654"/>
      <c r="L471" s="654"/>
      <c r="M471" s="654"/>
      <c r="N471" s="592"/>
      <c r="O471" s="592"/>
      <c r="P471" s="20"/>
    </row>
    <row r="472" spans="1:16" s="19" customFormat="1" ht="38.25" x14ac:dyDescent="0.2">
      <c r="A472" s="918"/>
      <c r="B472" s="609"/>
      <c r="C472" s="88" t="s">
        <v>2928</v>
      </c>
      <c r="D472" s="283" t="s">
        <v>73</v>
      </c>
      <c r="E472" s="283"/>
      <c r="F472" s="283"/>
      <c r="G472" s="283"/>
      <c r="H472" s="283"/>
      <c r="I472" s="283"/>
      <c r="J472" s="654"/>
      <c r="K472" s="654"/>
      <c r="L472" s="654"/>
      <c r="M472" s="654"/>
      <c r="N472" s="592"/>
      <c r="O472" s="592"/>
      <c r="P472" s="20"/>
    </row>
    <row r="473" spans="1:16" s="19" customFormat="1" x14ac:dyDescent="0.2">
      <c r="A473" s="918"/>
      <c r="B473" s="609"/>
      <c r="C473" s="88" t="s">
        <v>867</v>
      </c>
      <c r="D473" s="283" t="s">
        <v>73</v>
      </c>
      <c r="E473" s="283"/>
      <c r="F473" s="283"/>
      <c r="G473" s="283"/>
      <c r="H473" s="283"/>
      <c r="I473" s="283"/>
      <c r="J473" s="654"/>
      <c r="K473" s="654"/>
      <c r="L473" s="654"/>
      <c r="M473" s="654"/>
      <c r="N473" s="592"/>
      <c r="O473" s="592"/>
      <c r="P473" s="20"/>
    </row>
    <row r="474" spans="1:16" s="19" customFormat="1" x14ac:dyDescent="0.2">
      <c r="A474" s="918"/>
      <c r="B474" s="610"/>
      <c r="C474" s="13" t="s">
        <v>868</v>
      </c>
      <c r="D474" s="283" t="s">
        <v>73</v>
      </c>
      <c r="E474" s="135"/>
      <c r="F474" s="135"/>
      <c r="G474" s="135"/>
      <c r="H474" s="135"/>
      <c r="I474" s="135"/>
      <c r="J474" s="655"/>
      <c r="K474" s="655"/>
      <c r="L474" s="655"/>
      <c r="M474" s="655"/>
      <c r="N474" s="593"/>
      <c r="O474" s="593"/>
      <c r="P474" s="20"/>
    </row>
    <row r="475" spans="1:16" s="19" customFormat="1" ht="51" x14ac:dyDescent="0.2">
      <c r="A475" s="919">
        <v>70</v>
      </c>
      <c r="B475" s="683" t="s">
        <v>3022</v>
      </c>
      <c r="C475" s="14" t="s">
        <v>2929</v>
      </c>
      <c r="D475" s="284" t="s">
        <v>73</v>
      </c>
      <c r="E475" s="169"/>
      <c r="F475" s="169"/>
      <c r="G475" s="169"/>
      <c r="H475" s="169"/>
      <c r="I475" s="169"/>
      <c r="J475" s="579">
        <f>SUM(J480:J487)</f>
        <v>11.700000000000001</v>
      </c>
      <c r="K475" s="579">
        <f>SUM(K480:K487)</f>
        <v>11.700000000000001</v>
      </c>
      <c r="L475" s="579">
        <f>SUM(L480:L487)</f>
        <v>0</v>
      </c>
      <c r="M475" s="579">
        <f>SUM(M480:M487)</f>
        <v>0</v>
      </c>
      <c r="N475" s="711" t="s">
        <v>363</v>
      </c>
      <c r="O475" s="711"/>
      <c r="P475" s="20"/>
    </row>
    <row r="476" spans="1:16" s="19" customFormat="1" ht="38.25" x14ac:dyDescent="0.2">
      <c r="A476" s="919"/>
      <c r="B476" s="684"/>
      <c r="C476" s="14" t="s">
        <v>869</v>
      </c>
      <c r="D476" s="284">
        <v>27</v>
      </c>
      <c r="E476" s="284">
        <v>25</v>
      </c>
      <c r="F476" s="284">
        <v>22</v>
      </c>
      <c r="G476" s="284">
        <v>18</v>
      </c>
      <c r="H476" s="284">
        <v>15</v>
      </c>
      <c r="I476" s="284">
        <v>12</v>
      </c>
      <c r="J476" s="744"/>
      <c r="K476" s="744"/>
      <c r="L476" s="744"/>
      <c r="M476" s="744"/>
      <c r="N476" s="712"/>
      <c r="O476" s="712"/>
      <c r="P476" s="20"/>
    </row>
    <row r="477" spans="1:16" s="19" customFormat="1" ht="63.75" x14ac:dyDescent="0.2">
      <c r="A477" s="919"/>
      <c r="B477" s="684"/>
      <c r="C477" s="14" t="s">
        <v>870</v>
      </c>
      <c r="D477" s="284" t="s">
        <v>73</v>
      </c>
      <c r="E477" s="284"/>
      <c r="F477" s="284"/>
      <c r="G477" s="284"/>
      <c r="H477" s="284"/>
      <c r="I477" s="284"/>
      <c r="J477" s="744"/>
      <c r="K477" s="744"/>
      <c r="L477" s="744"/>
      <c r="M477" s="744"/>
      <c r="N477" s="712"/>
      <c r="O477" s="712"/>
      <c r="P477" s="20"/>
    </row>
    <row r="478" spans="1:16" s="19" customFormat="1" ht="51" x14ac:dyDescent="0.2">
      <c r="A478" s="919"/>
      <c r="B478" s="684"/>
      <c r="C478" s="14" t="s">
        <v>871</v>
      </c>
      <c r="D478" s="284" t="s">
        <v>73</v>
      </c>
      <c r="E478" s="284"/>
      <c r="F478" s="284"/>
      <c r="G478" s="284"/>
      <c r="H478" s="284"/>
      <c r="I478" s="284"/>
      <c r="J478" s="744"/>
      <c r="K478" s="744"/>
      <c r="L478" s="744"/>
      <c r="M478" s="744"/>
      <c r="N478" s="712"/>
      <c r="O478" s="712"/>
      <c r="P478" s="20"/>
    </row>
    <row r="479" spans="1:16" s="19" customFormat="1" ht="38.25" x14ac:dyDescent="0.2">
      <c r="A479" s="919"/>
      <c r="B479" s="685"/>
      <c r="C479" s="14" t="s">
        <v>1184</v>
      </c>
      <c r="D479" s="284">
        <v>605</v>
      </c>
      <c r="E479" s="284">
        <v>550</v>
      </c>
      <c r="F479" s="284">
        <v>500</v>
      </c>
      <c r="G479" s="284">
        <v>450</v>
      </c>
      <c r="H479" s="284">
        <v>400</v>
      </c>
      <c r="I479" s="284">
        <v>350</v>
      </c>
      <c r="J479" s="580"/>
      <c r="K479" s="580"/>
      <c r="L479" s="580"/>
      <c r="M479" s="580"/>
      <c r="N479" s="760"/>
      <c r="O479" s="760"/>
      <c r="P479" s="20"/>
    </row>
    <row r="480" spans="1:16" s="19" customFormat="1" ht="63.75" x14ac:dyDescent="0.2">
      <c r="A480" s="446" t="s">
        <v>2861</v>
      </c>
      <c r="B480" s="313" t="s">
        <v>2251</v>
      </c>
      <c r="C480" s="16" t="s">
        <v>872</v>
      </c>
      <c r="D480" s="286"/>
      <c r="E480" s="4" t="s">
        <v>21</v>
      </c>
      <c r="F480" s="4" t="s">
        <v>21</v>
      </c>
      <c r="G480" s="4"/>
      <c r="H480" s="4"/>
      <c r="I480" s="4"/>
      <c r="J480" s="4">
        <v>0.3</v>
      </c>
      <c r="K480" s="38">
        <v>0.3</v>
      </c>
      <c r="L480" s="47"/>
      <c r="M480" s="47"/>
      <c r="N480" s="286" t="s">
        <v>864</v>
      </c>
      <c r="O480" s="4"/>
      <c r="P480" s="20"/>
    </row>
    <row r="481" spans="1:16" s="19" customFormat="1" ht="51" x14ac:dyDescent="0.2">
      <c r="A481" s="446" t="s">
        <v>2862</v>
      </c>
      <c r="B481" s="313" t="s">
        <v>2422</v>
      </c>
      <c r="C481" s="16" t="s">
        <v>873</v>
      </c>
      <c r="D481" s="286"/>
      <c r="E481" s="4" t="s">
        <v>21</v>
      </c>
      <c r="F481" s="4" t="s">
        <v>21</v>
      </c>
      <c r="G481" s="4"/>
      <c r="H481" s="4"/>
      <c r="I481" s="4"/>
      <c r="J481" s="286">
        <v>0.5</v>
      </c>
      <c r="K481" s="27">
        <v>0.5</v>
      </c>
      <c r="L481" s="47"/>
      <c r="M481" s="47"/>
      <c r="N481" s="286" t="s">
        <v>874</v>
      </c>
      <c r="O481" s="4"/>
      <c r="P481" s="20"/>
    </row>
    <row r="482" spans="1:16" s="19" customFormat="1" ht="63.75" x14ac:dyDescent="0.2">
      <c r="A482" s="446" t="s">
        <v>2863</v>
      </c>
      <c r="B482" s="301" t="s">
        <v>2511</v>
      </c>
      <c r="C482" s="16" t="s">
        <v>875</v>
      </c>
      <c r="D482" s="286"/>
      <c r="E482" s="4" t="s">
        <v>21</v>
      </c>
      <c r="F482" s="4" t="s">
        <v>21</v>
      </c>
      <c r="G482" s="4" t="s">
        <v>21</v>
      </c>
      <c r="H482" s="4"/>
      <c r="I482" s="4"/>
      <c r="J482" s="4">
        <v>0.3</v>
      </c>
      <c r="K482" s="38">
        <v>0.3</v>
      </c>
      <c r="L482" s="47"/>
      <c r="M482" s="47"/>
      <c r="N482" s="286" t="s">
        <v>876</v>
      </c>
      <c r="O482" s="4"/>
      <c r="P482" s="20"/>
    </row>
    <row r="483" spans="1:16" s="19" customFormat="1" ht="38.25" x14ac:dyDescent="0.2">
      <c r="A483" s="446" t="s">
        <v>2864</v>
      </c>
      <c r="B483" s="301" t="s">
        <v>2620</v>
      </c>
      <c r="C483" s="16" t="s">
        <v>877</v>
      </c>
      <c r="D483" s="286"/>
      <c r="E483" s="4" t="s">
        <v>21</v>
      </c>
      <c r="F483" s="4" t="s">
        <v>21</v>
      </c>
      <c r="G483" s="4" t="s">
        <v>21</v>
      </c>
      <c r="H483" s="4"/>
      <c r="I483" s="4"/>
      <c r="J483" s="4">
        <v>0.3</v>
      </c>
      <c r="K483" s="38">
        <v>0.3</v>
      </c>
      <c r="L483" s="47"/>
      <c r="M483" s="47"/>
      <c r="N483" s="286" t="s">
        <v>878</v>
      </c>
      <c r="O483" s="4"/>
      <c r="P483" s="20"/>
    </row>
    <row r="484" spans="1:16" s="19" customFormat="1" ht="76.5" x14ac:dyDescent="0.2">
      <c r="A484" s="446" t="s">
        <v>2865</v>
      </c>
      <c r="B484" s="301" t="s">
        <v>2737</v>
      </c>
      <c r="C484" s="16" t="s">
        <v>879</v>
      </c>
      <c r="D484" s="286"/>
      <c r="E484" s="4" t="s">
        <v>21</v>
      </c>
      <c r="F484" s="4" t="s">
        <v>21</v>
      </c>
      <c r="G484" s="4" t="s">
        <v>21</v>
      </c>
      <c r="H484" s="4" t="s">
        <v>21</v>
      </c>
      <c r="I484" s="4" t="s">
        <v>21</v>
      </c>
      <c r="J484" s="487">
        <v>5</v>
      </c>
      <c r="K484" s="46">
        <v>5</v>
      </c>
      <c r="L484" s="47"/>
      <c r="M484" s="47"/>
      <c r="N484" s="286" t="s">
        <v>880</v>
      </c>
      <c r="O484" s="4"/>
      <c r="P484" s="20"/>
    </row>
    <row r="485" spans="1:16" s="19" customFormat="1" ht="38.25" x14ac:dyDescent="0.2">
      <c r="A485" s="446" t="s">
        <v>2866</v>
      </c>
      <c r="B485" s="301" t="s">
        <v>2774</v>
      </c>
      <c r="C485" s="16" t="s">
        <v>881</v>
      </c>
      <c r="D485" s="286"/>
      <c r="E485" s="4" t="s">
        <v>21</v>
      </c>
      <c r="F485" s="4" t="s">
        <v>21</v>
      </c>
      <c r="G485" s="4" t="s">
        <v>21</v>
      </c>
      <c r="H485" s="4"/>
      <c r="I485" s="4"/>
      <c r="J485" s="487">
        <v>2</v>
      </c>
      <c r="K485" s="46">
        <v>2</v>
      </c>
      <c r="L485" s="47"/>
      <c r="M485" s="47"/>
      <c r="N485" s="286" t="s">
        <v>882</v>
      </c>
      <c r="O485" s="4"/>
      <c r="P485" s="20"/>
    </row>
    <row r="486" spans="1:16" s="19" customFormat="1" ht="51" x14ac:dyDescent="0.2">
      <c r="A486" s="446" t="s">
        <v>2867</v>
      </c>
      <c r="B486" s="301" t="s">
        <v>2100</v>
      </c>
      <c r="C486" s="16" t="s">
        <v>883</v>
      </c>
      <c r="D486" s="286"/>
      <c r="E486" s="4" t="s">
        <v>21</v>
      </c>
      <c r="F486" s="4" t="s">
        <v>21</v>
      </c>
      <c r="G486" s="4" t="s">
        <v>21</v>
      </c>
      <c r="H486" s="4"/>
      <c r="I486" s="4"/>
      <c r="J486" s="4">
        <v>0.3</v>
      </c>
      <c r="K486" s="38">
        <v>0.3</v>
      </c>
      <c r="L486" s="47"/>
      <c r="M486" s="47"/>
      <c r="N486" s="286" t="s">
        <v>884</v>
      </c>
      <c r="O486" s="4"/>
      <c r="P486" s="20"/>
    </row>
    <row r="487" spans="1:16" s="19" customFormat="1" ht="51" x14ac:dyDescent="0.2">
      <c r="A487" s="446" t="s">
        <v>2868</v>
      </c>
      <c r="B487" s="301" t="s">
        <v>2140</v>
      </c>
      <c r="C487" s="16" t="s">
        <v>885</v>
      </c>
      <c r="D487" s="286"/>
      <c r="E487" s="4" t="s">
        <v>21</v>
      </c>
      <c r="F487" s="4" t="s">
        <v>21</v>
      </c>
      <c r="G487" s="4" t="s">
        <v>21</v>
      </c>
      <c r="H487" s="4" t="s">
        <v>21</v>
      </c>
      <c r="I487" s="4"/>
      <c r="J487" s="487">
        <v>3</v>
      </c>
      <c r="K487" s="46">
        <v>3</v>
      </c>
      <c r="L487" s="47"/>
      <c r="M487" s="47"/>
      <c r="N487" s="286" t="s">
        <v>886</v>
      </c>
      <c r="O487" s="38"/>
      <c r="P487" s="20"/>
    </row>
    <row r="488" spans="1:16" s="19" customFormat="1" ht="63.75" x14ac:dyDescent="0.2">
      <c r="A488" s="918">
        <v>71</v>
      </c>
      <c r="B488" s="608" t="s">
        <v>3023</v>
      </c>
      <c r="C488" s="88" t="s">
        <v>2930</v>
      </c>
      <c r="D488" s="283" t="s">
        <v>73</v>
      </c>
      <c r="E488" s="283"/>
      <c r="F488" s="283"/>
      <c r="G488" s="283"/>
      <c r="H488" s="283"/>
      <c r="I488" s="283"/>
      <c r="J488" s="653">
        <f>J491</f>
        <v>30.3</v>
      </c>
      <c r="K488" s="653">
        <f>K491</f>
        <v>30.3</v>
      </c>
      <c r="L488" s="653">
        <f>L491</f>
        <v>0</v>
      </c>
      <c r="M488" s="653">
        <f>M491</f>
        <v>0</v>
      </c>
      <c r="N488" s="571" t="s">
        <v>3361</v>
      </c>
      <c r="O488" s="283"/>
      <c r="P488" s="20"/>
    </row>
    <row r="489" spans="1:16" s="19" customFormat="1" ht="51" x14ac:dyDescent="0.2">
      <c r="A489" s="918"/>
      <c r="B489" s="609"/>
      <c r="C489" s="88" t="s">
        <v>887</v>
      </c>
      <c r="D489" s="283" t="s">
        <v>73</v>
      </c>
      <c r="E489" s="283"/>
      <c r="F489" s="283"/>
      <c r="G489" s="283"/>
      <c r="H489" s="283"/>
      <c r="I489" s="283"/>
      <c r="J489" s="654"/>
      <c r="K489" s="654"/>
      <c r="L489" s="654"/>
      <c r="M489" s="654"/>
      <c r="N489" s="290" t="s">
        <v>888</v>
      </c>
      <c r="O489" s="283"/>
      <c r="P489" s="20"/>
    </row>
    <row r="490" spans="1:16" s="19" customFormat="1" ht="63.75" x14ac:dyDescent="0.2">
      <c r="A490" s="918"/>
      <c r="B490" s="610"/>
      <c r="C490" s="88" t="s">
        <v>889</v>
      </c>
      <c r="D490" s="283" t="s">
        <v>73</v>
      </c>
      <c r="E490" s="283"/>
      <c r="F490" s="283"/>
      <c r="G490" s="283"/>
      <c r="H490" s="283"/>
      <c r="I490" s="283"/>
      <c r="J490" s="655"/>
      <c r="K490" s="655"/>
      <c r="L490" s="655"/>
      <c r="M490" s="655"/>
      <c r="N490" s="290" t="s">
        <v>363</v>
      </c>
      <c r="O490" s="283"/>
      <c r="P490" s="20"/>
    </row>
    <row r="491" spans="1:16" s="19" customFormat="1" ht="102" x14ac:dyDescent="0.2">
      <c r="A491" s="446">
        <v>72</v>
      </c>
      <c r="B491" s="321" t="s">
        <v>3024</v>
      </c>
      <c r="C491" s="14" t="s">
        <v>890</v>
      </c>
      <c r="D491" s="284" t="s">
        <v>73</v>
      </c>
      <c r="E491" s="284"/>
      <c r="F491" s="284"/>
      <c r="G491" s="284"/>
      <c r="H491" s="284"/>
      <c r="I491" s="284"/>
      <c r="J491" s="420">
        <f>SUM(J492:J494)</f>
        <v>30.3</v>
      </c>
      <c r="K491" s="420">
        <f>SUM(K492:K494)</f>
        <v>30.3</v>
      </c>
      <c r="L491" s="420">
        <f>SUM(L492:L494)</f>
        <v>0</v>
      </c>
      <c r="M491" s="420">
        <f>SUM(M492:M494)</f>
        <v>0</v>
      </c>
      <c r="N491" s="571" t="s">
        <v>3351</v>
      </c>
      <c r="O491" s="284"/>
      <c r="P491" s="20"/>
    </row>
    <row r="492" spans="1:16" s="19" customFormat="1" ht="165.75" x14ac:dyDescent="0.2">
      <c r="A492" s="446" t="s">
        <v>2861</v>
      </c>
      <c r="B492" s="313" t="s">
        <v>3321</v>
      </c>
      <c r="C492" s="16" t="s">
        <v>3345</v>
      </c>
      <c r="D492" s="285"/>
      <c r="E492" s="4" t="s">
        <v>21</v>
      </c>
      <c r="F492" s="4" t="s">
        <v>21</v>
      </c>
      <c r="G492" s="4" t="s">
        <v>21</v>
      </c>
      <c r="H492" s="4" t="s">
        <v>21</v>
      </c>
      <c r="I492" s="4" t="s">
        <v>21</v>
      </c>
      <c r="J492" s="487">
        <v>20</v>
      </c>
      <c r="K492" s="46">
        <v>20</v>
      </c>
      <c r="L492" s="47"/>
      <c r="M492" s="47"/>
      <c r="N492" s="571" t="s">
        <v>891</v>
      </c>
      <c r="O492" s="4"/>
      <c r="P492" s="20"/>
    </row>
    <row r="493" spans="1:16" s="19" customFormat="1" ht="153" x14ac:dyDescent="0.2">
      <c r="A493" s="446" t="s">
        <v>2862</v>
      </c>
      <c r="B493" s="313" t="s">
        <v>3344</v>
      </c>
      <c r="C493" s="16" t="s">
        <v>3322</v>
      </c>
      <c r="D493" s="4"/>
      <c r="E493" s="4" t="s">
        <v>21</v>
      </c>
      <c r="F493" s="4" t="s">
        <v>21</v>
      </c>
      <c r="G493" s="4" t="s">
        <v>21</v>
      </c>
      <c r="H493" s="4"/>
      <c r="I493" s="4"/>
      <c r="J493" s="487">
        <v>10</v>
      </c>
      <c r="K493" s="46">
        <v>10</v>
      </c>
      <c r="L493" s="47"/>
      <c r="M493" s="47"/>
      <c r="N493" s="571" t="s">
        <v>3352</v>
      </c>
      <c r="O493" s="4"/>
      <c r="P493" s="20"/>
    </row>
    <row r="494" spans="1:16" s="19" customFormat="1" ht="63.75" x14ac:dyDescent="0.2">
      <c r="A494" s="446" t="s">
        <v>2863</v>
      </c>
      <c r="B494" s="313" t="s">
        <v>3343</v>
      </c>
      <c r="C494" s="16" t="s">
        <v>3342</v>
      </c>
      <c r="D494" s="4"/>
      <c r="E494" s="4" t="s">
        <v>21</v>
      </c>
      <c r="F494" s="4" t="s">
        <v>21</v>
      </c>
      <c r="G494" s="4"/>
      <c r="H494" s="4"/>
      <c r="I494" s="4"/>
      <c r="J494" s="4">
        <v>0.3</v>
      </c>
      <c r="K494" s="38">
        <v>0.3</v>
      </c>
      <c r="L494" s="47"/>
      <c r="M494" s="47"/>
      <c r="N494" s="571" t="s">
        <v>892</v>
      </c>
      <c r="O494" s="4"/>
      <c r="P494" s="20"/>
    </row>
    <row r="495" spans="1:16" s="19" customFormat="1" ht="76.5" x14ac:dyDescent="0.2">
      <c r="A495" s="446">
        <v>73</v>
      </c>
      <c r="B495" s="488" t="s">
        <v>3025</v>
      </c>
      <c r="C495" s="88" t="s">
        <v>2931</v>
      </c>
      <c r="D495" s="283">
        <v>45</v>
      </c>
      <c r="E495" s="283">
        <v>70</v>
      </c>
      <c r="F495" s="283">
        <v>130</v>
      </c>
      <c r="G495" s="283">
        <v>190</v>
      </c>
      <c r="H495" s="283">
        <v>250</v>
      </c>
      <c r="I495" s="283">
        <v>300</v>
      </c>
      <c r="J495" s="85">
        <f>J496</f>
        <v>2.2999999999999998</v>
      </c>
      <c r="K495" s="85">
        <f>K496</f>
        <v>2.2999999999999998</v>
      </c>
      <c r="L495" s="85">
        <f>L496</f>
        <v>0</v>
      </c>
      <c r="M495" s="85">
        <f>M496</f>
        <v>0</v>
      </c>
      <c r="N495" s="290" t="s">
        <v>893</v>
      </c>
      <c r="O495" s="283"/>
      <c r="P495" s="20"/>
    </row>
    <row r="496" spans="1:16" s="19" customFormat="1" ht="76.5" x14ac:dyDescent="0.2">
      <c r="A496" s="919">
        <v>74</v>
      </c>
      <c r="B496" s="683" t="s">
        <v>3026</v>
      </c>
      <c r="C496" s="14" t="s">
        <v>2932</v>
      </c>
      <c r="D496" s="284" t="s">
        <v>894</v>
      </c>
      <c r="E496" s="284"/>
      <c r="F496" s="284"/>
      <c r="G496" s="284"/>
      <c r="H496" s="284"/>
      <c r="I496" s="284" t="s">
        <v>895</v>
      </c>
      <c r="J496" s="579">
        <f>SUM(J498:J501)</f>
        <v>2.2999999999999998</v>
      </c>
      <c r="K496" s="579">
        <f>SUM(K498:K501)</f>
        <v>2.2999999999999998</v>
      </c>
      <c r="L496" s="579">
        <f>SUM(L498:L501)</f>
        <v>0</v>
      </c>
      <c r="M496" s="579">
        <f>SUM(M498:M501)</f>
        <v>0</v>
      </c>
      <c r="N496" s="711" t="s">
        <v>893</v>
      </c>
      <c r="O496" s="284"/>
      <c r="P496" s="20"/>
    </row>
    <row r="497" spans="1:16" s="19" customFormat="1" ht="38.25" x14ac:dyDescent="0.2">
      <c r="A497" s="919"/>
      <c r="B497" s="685"/>
      <c r="C497" s="14" t="s">
        <v>896</v>
      </c>
      <c r="D497" s="284">
        <v>9</v>
      </c>
      <c r="E497" s="284">
        <v>12</v>
      </c>
      <c r="F497" s="284">
        <v>15</v>
      </c>
      <c r="G497" s="284">
        <v>18</v>
      </c>
      <c r="H497" s="284">
        <v>21</v>
      </c>
      <c r="I497" s="284">
        <v>23</v>
      </c>
      <c r="J497" s="580"/>
      <c r="K497" s="580"/>
      <c r="L497" s="580"/>
      <c r="M497" s="580"/>
      <c r="N497" s="760"/>
      <c r="O497" s="284"/>
      <c r="P497" s="20"/>
    </row>
    <row r="498" spans="1:16" s="19" customFormat="1" ht="51" x14ac:dyDescent="0.2">
      <c r="A498" s="446" t="s">
        <v>2861</v>
      </c>
      <c r="B498" s="301" t="s">
        <v>2252</v>
      </c>
      <c r="C498" s="16" t="s">
        <v>897</v>
      </c>
      <c r="D498" s="4"/>
      <c r="E498" s="4" t="s">
        <v>21</v>
      </c>
      <c r="F498" s="4" t="s">
        <v>21</v>
      </c>
      <c r="G498" s="4" t="s">
        <v>21</v>
      </c>
      <c r="H498" s="4"/>
      <c r="I498" s="4"/>
      <c r="J498" s="4">
        <v>0.3</v>
      </c>
      <c r="K498" s="38">
        <v>0.3</v>
      </c>
      <c r="L498" s="47"/>
      <c r="M498" s="47"/>
      <c r="N498" s="286" t="s">
        <v>898</v>
      </c>
      <c r="O498" s="4"/>
      <c r="P498" s="20"/>
    </row>
    <row r="499" spans="1:16" s="19" customFormat="1" ht="63.75" x14ac:dyDescent="0.2">
      <c r="A499" s="446" t="s">
        <v>2862</v>
      </c>
      <c r="B499" s="313" t="s">
        <v>2423</v>
      </c>
      <c r="C499" s="16" t="s">
        <v>899</v>
      </c>
      <c r="D499" s="4"/>
      <c r="E499" s="4" t="s">
        <v>21</v>
      </c>
      <c r="F499" s="4" t="s">
        <v>21</v>
      </c>
      <c r="G499" s="4"/>
      <c r="H499" s="4"/>
      <c r="I499" s="4"/>
      <c r="J499" s="4">
        <v>0.3</v>
      </c>
      <c r="K499" s="38">
        <v>0.3</v>
      </c>
      <c r="L499" s="47"/>
      <c r="M499" s="47"/>
      <c r="N499" s="286" t="s">
        <v>900</v>
      </c>
      <c r="O499" s="4"/>
      <c r="P499" s="20"/>
    </row>
    <row r="500" spans="1:16" s="19" customFormat="1" ht="76.5" x14ac:dyDescent="0.2">
      <c r="A500" s="446" t="s">
        <v>2863</v>
      </c>
      <c r="B500" s="313" t="s">
        <v>2512</v>
      </c>
      <c r="C500" s="16" t="s">
        <v>1498</v>
      </c>
      <c r="D500" s="4"/>
      <c r="E500" s="4" t="s">
        <v>21</v>
      </c>
      <c r="F500" s="4" t="s">
        <v>21</v>
      </c>
      <c r="G500" s="4" t="s">
        <v>21</v>
      </c>
      <c r="H500" s="4"/>
      <c r="I500" s="4"/>
      <c r="J500" s="4">
        <v>0.7</v>
      </c>
      <c r="K500" s="38">
        <v>0.7</v>
      </c>
      <c r="L500" s="47"/>
      <c r="M500" s="47"/>
      <c r="N500" s="286" t="s">
        <v>901</v>
      </c>
      <c r="O500" s="4"/>
      <c r="P500" s="20"/>
    </row>
    <row r="501" spans="1:16" s="19" customFormat="1" ht="76.5" x14ac:dyDescent="0.2">
      <c r="A501" s="446" t="s">
        <v>2864</v>
      </c>
      <c r="B501" s="313" t="s">
        <v>2621</v>
      </c>
      <c r="C501" s="16" t="s">
        <v>902</v>
      </c>
      <c r="D501" s="4"/>
      <c r="E501" s="4" t="s">
        <v>21</v>
      </c>
      <c r="F501" s="4" t="s">
        <v>21</v>
      </c>
      <c r="G501" s="4" t="s">
        <v>21</v>
      </c>
      <c r="H501" s="4" t="s">
        <v>21</v>
      </c>
      <c r="I501" s="4" t="s">
        <v>21</v>
      </c>
      <c r="J501" s="487">
        <v>1</v>
      </c>
      <c r="K501" s="46">
        <v>1</v>
      </c>
      <c r="L501" s="47"/>
      <c r="M501" s="47"/>
      <c r="N501" s="286" t="s">
        <v>903</v>
      </c>
      <c r="O501" s="4"/>
      <c r="P501" s="20"/>
    </row>
    <row r="502" spans="1:16" s="58" customFormat="1" x14ac:dyDescent="0.2">
      <c r="A502" s="443"/>
      <c r="B502" s="621" t="s">
        <v>1293</v>
      </c>
      <c r="C502" s="622"/>
      <c r="D502" s="622"/>
      <c r="E502" s="622"/>
      <c r="F502" s="622"/>
      <c r="G502" s="622"/>
      <c r="H502" s="622"/>
      <c r="I502" s="623"/>
      <c r="J502" s="470">
        <f>J425</f>
        <v>103.89999999999999</v>
      </c>
      <c r="K502" s="470">
        <f>K425</f>
        <v>103.89999999999999</v>
      </c>
      <c r="L502" s="470">
        <f>L425</f>
        <v>0</v>
      </c>
      <c r="M502" s="470">
        <f>M425</f>
        <v>0</v>
      </c>
      <c r="N502" s="456"/>
      <c r="O502" s="456"/>
      <c r="P502" s="63"/>
    </row>
    <row r="503" spans="1:16" s="58" customFormat="1" ht="13.5" thickBot="1" x14ac:dyDescent="0.25">
      <c r="A503" s="443"/>
      <c r="B503" s="621" t="s">
        <v>1294</v>
      </c>
      <c r="C503" s="622"/>
      <c r="D503" s="622"/>
      <c r="E503" s="622"/>
      <c r="F503" s="622"/>
      <c r="G503" s="622"/>
      <c r="H503" s="622"/>
      <c r="I503" s="623"/>
      <c r="J503" s="454">
        <f>SUM(K503:M503)</f>
        <v>100</v>
      </c>
      <c r="K503" s="455">
        <f>K502/$J502*100</f>
        <v>100</v>
      </c>
      <c r="L503" s="455">
        <f>L502/$J502*100</f>
        <v>0</v>
      </c>
      <c r="M503" s="455">
        <f>M502/$J502*100</f>
        <v>0</v>
      </c>
      <c r="N503" s="456"/>
      <c r="O503" s="457"/>
      <c r="P503" s="63"/>
    </row>
    <row r="504" spans="1:16" ht="13.5" thickBot="1" x14ac:dyDescent="0.25">
      <c r="A504" s="444"/>
      <c r="B504" s="802" t="s">
        <v>2856</v>
      </c>
      <c r="C504" s="803"/>
      <c r="D504" s="803"/>
      <c r="E504" s="803"/>
      <c r="F504" s="803"/>
      <c r="G504" s="803"/>
      <c r="H504" s="803"/>
      <c r="I504" s="803"/>
      <c r="J504" s="803"/>
      <c r="K504" s="803"/>
      <c r="L504" s="803"/>
      <c r="M504" s="803"/>
      <c r="N504" s="803"/>
      <c r="O504" s="804"/>
    </row>
    <row r="505" spans="1:16" s="20" customFormat="1" ht="38.25" x14ac:dyDescent="0.2">
      <c r="A505" s="900">
        <v>75</v>
      </c>
      <c r="B505" s="740" t="s">
        <v>3027</v>
      </c>
      <c r="C505" s="32" t="s">
        <v>2933</v>
      </c>
      <c r="D505" s="411">
        <v>106</v>
      </c>
      <c r="E505" s="411">
        <v>100</v>
      </c>
      <c r="F505" s="411">
        <v>90</v>
      </c>
      <c r="G505" s="411">
        <v>75</v>
      </c>
      <c r="H505" s="411">
        <v>60</v>
      </c>
      <c r="I505" s="411">
        <v>50</v>
      </c>
      <c r="J505" s="783">
        <f>J507+J527</f>
        <v>17.730000000000004</v>
      </c>
      <c r="K505" s="783">
        <f>K507+K527</f>
        <v>11.23</v>
      </c>
      <c r="L505" s="783">
        <f>L507+L527</f>
        <v>6.5</v>
      </c>
      <c r="M505" s="783">
        <f>M507+M527</f>
        <v>0</v>
      </c>
      <c r="N505" s="871" t="s">
        <v>549</v>
      </c>
      <c r="O505" s="757"/>
    </row>
    <row r="506" spans="1:16" s="20" customFormat="1" ht="25.5" x14ac:dyDescent="0.2">
      <c r="A506" s="901"/>
      <c r="B506" s="741"/>
      <c r="C506" s="21" t="s">
        <v>550</v>
      </c>
      <c r="D506" s="281">
        <v>104</v>
      </c>
      <c r="E506" s="281">
        <v>100</v>
      </c>
      <c r="F506" s="281">
        <v>90</v>
      </c>
      <c r="G506" s="281">
        <v>75</v>
      </c>
      <c r="H506" s="281">
        <v>60</v>
      </c>
      <c r="I506" s="281">
        <v>50</v>
      </c>
      <c r="J506" s="784"/>
      <c r="K506" s="784"/>
      <c r="L506" s="784"/>
      <c r="M506" s="784"/>
      <c r="N506" s="872"/>
      <c r="O506" s="758"/>
    </row>
    <row r="507" spans="1:16" s="20" customFormat="1" ht="38.25" x14ac:dyDescent="0.2">
      <c r="A507" s="899">
        <v>76</v>
      </c>
      <c r="B507" s="662" t="s">
        <v>3028</v>
      </c>
      <c r="C507" s="88" t="s">
        <v>2934</v>
      </c>
      <c r="D507" s="283">
        <v>7.9</v>
      </c>
      <c r="E507" s="85">
        <v>8</v>
      </c>
      <c r="F507" s="85">
        <v>8.3000000000000007</v>
      </c>
      <c r="G507" s="85">
        <v>8.5</v>
      </c>
      <c r="H507" s="85">
        <v>8.6999999999999993</v>
      </c>
      <c r="I507" s="85">
        <v>9</v>
      </c>
      <c r="J507" s="821">
        <f>J511+J519</f>
        <v>6.4</v>
      </c>
      <c r="K507" s="821">
        <f>K511+K519</f>
        <v>4.4000000000000004</v>
      </c>
      <c r="L507" s="821">
        <f>L511+L519</f>
        <v>2</v>
      </c>
      <c r="M507" s="821">
        <f>M511+M519</f>
        <v>0</v>
      </c>
      <c r="N507" s="656" t="s">
        <v>551</v>
      </c>
      <c r="O507" s="656"/>
    </row>
    <row r="508" spans="1:16" s="20" customFormat="1" ht="25.5" x14ac:dyDescent="0.2">
      <c r="A508" s="900"/>
      <c r="B508" s="663"/>
      <c r="C508" s="88" t="s">
        <v>552</v>
      </c>
      <c r="D508" s="283">
        <v>4</v>
      </c>
      <c r="E508" s="85">
        <v>4.0999999999999996</v>
      </c>
      <c r="F508" s="85">
        <v>4.3</v>
      </c>
      <c r="G508" s="85">
        <v>4.5</v>
      </c>
      <c r="H508" s="85">
        <v>4.7</v>
      </c>
      <c r="I508" s="85">
        <v>4.9000000000000004</v>
      </c>
      <c r="J508" s="822"/>
      <c r="K508" s="822"/>
      <c r="L508" s="822"/>
      <c r="M508" s="822"/>
      <c r="N508" s="657"/>
      <c r="O508" s="657"/>
    </row>
    <row r="509" spans="1:16" s="20" customFormat="1" x14ac:dyDescent="0.2">
      <c r="A509" s="900"/>
      <c r="B509" s="663"/>
      <c r="C509" s="88" t="s">
        <v>553</v>
      </c>
      <c r="D509" s="283">
        <v>4</v>
      </c>
      <c r="E509" s="85">
        <f>E507-E508</f>
        <v>3.9000000000000004</v>
      </c>
      <c r="F509" s="85">
        <f>F507-F508</f>
        <v>4.0000000000000009</v>
      </c>
      <c r="G509" s="85">
        <f>G507-G508</f>
        <v>4</v>
      </c>
      <c r="H509" s="85">
        <f>H507-H508</f>
        <v>3.9999999999999991</v>
      </c>
      <c r="I509" s="85">
        <f>I507-I508</f>
        <v>4.0999999999999996</v>
      </c>
      <c r="J509" s="822"/>
      <c r="K509" s="822"/>
      <c r="L509" s="822"/>
      <c r="M509" s="822"/>
      <c r="N509" s="657"/>
      <c r="O509" s="657"/>
    </row>
    <row r="510" spans="1:16" s="20" customFormat="1" x14ac:dyDescent="0.2">
      <c r="A510" s="901"/>
      <c r="B510" s="664"/>
      <c r="C510" s="88" t="s">
        <v>554</v>
      </c>
      <c r="D510" s="283">
        <v>4.3</v>
      </c>
      <c r="E510" s="85">
        <v>4.4000000000000004</v>
      </c>
      <c r="F510" s="85">
        <v>4.5</v>
      </c>
      <c r="G510" s="85">
        <v>4.5999999999999996</v>
      </c>
      <c r="H510" s="85">
        <v>4.7</v>
      </c>
      <c r="I510" s="85">
        <v>4.8</v>
      </c>
      <c r="J510" s="823"/>
      <c r="K510" s="823"/>
      <c r="L510" s="823"/>
      <c r="M510" s="823"/>
      <c r="N510" s="658"/>
      <c r="O510" s="658"/>
    </row>
    <row r="511" spans="1:16" s="19" customFormat="1" ht="38.25" x14ac:dyDescent="0.2">
      <c r="A511" s="365">
        <v>77</v>
      </c>
      <c r="B511" s="302" t="s">
        <v>3029</v>
      </c>
      <c r="C511" s="14" t="s">
        <v>2935</v>
      </c>
      <c r="D511" s="489">
        <v>61</v>
      </c>
      <c r="E511" s="197">
        <v>56</v>
      </c>
      <c r="F511" s="197">
        <v>50</v>
      </c>
      <c r="G511" s="197">
        <v>45</v>
      </c>
      <c r="H511" s="197">
        <v>40</v>
      </c>
      <c r="I511" s="489">
        <v>35</v>
      </c>
      <c r="J511" s="490">
        <f>SUM(J512:J518)</f>
        <v>4.5100000000000007</v>
      </c>
      <c r="K511" s="490">
        <f>SUM(K512:K518)</f>
        <v>2.5100000000000002</v>
      </c>
      <c r="L511" s="490">
        <f>SUM(L512:L518)</f>
        <v>2</v>
      </c>
      <c r="M511" s="490">
        <f>SUM(M512:M518)</f>
        <v>0</v>
      </c>
      <c r="N511" s="284" t="s">
        <v>555</v>
      </c>
      <c r="O511" s="284"/>
      <c r="P511" s="20"/>
    </row>
    <row r="512" spans="1:16" s="20" customFormat="1" ht="25.5" x14ac:dyDescent="0.2">
      <c r="A512" s="365" t="s">
        <v>2861</v>
      </c>
      <c r="B512" s="303" t="s">
        <v>2253</v>
      </c>
      <c r="C512" s="15" t="s">
        <v>556</v>
      </c>
      <c r="D512" s="62"/>
      <c r="E512" s="40" t="s">
        <v>21</v>
      </c>
      <c r="F512" s="40"/>
      <c r="G512" s="40"/>
      <c r="H512" s="40"/>
      <c r="I512" s="40"/>
      <c r="J512" s="105">
        <v>1.2</v>
      </c>
      <c r="K512" s="105">
        <v>0.2</v>
      </c>
      <c r="L512" s="105">
        <v>1</v>
      </c>
      <c r="M512" s="105"/>
      <c r="N512" s="27" t="s">
        <v>557</v>
      </c>
      <c r="O512" s="27" t="s">
        <v>558</v>
      </c>
    </row>
    <row r="513" spans="1:16" s="19" customFormat="1" ht="51" x14ac:dyDescent="0.2">
      <c r="A513" s="365" t="s">
        <v>2862</v>
      </c>
      <c r="B513" s="303" t="s">
        <v>2424</v>
      </c>
      <c r="C513" s="16" t="s">
        <v>559</v>
      </c>
      <c r="D513" s="4"/>
      <c r="E513" s="4"/>
      <c r="F513" s="4" t="s">
        <v>21</v>
      </c>
      <c r="G513" s="4"/>
      <c r="H513" s="4"/>
      <c r="I513" s="4"/>
      <c r="J513" s="105">
        <v>0.8</v>
      </c>
      <c r="K513" s="105">
        <v>0.8</v>
      </c>
      <c r="L513" s="105"/>
      <c r="M513" s="105"/>
      <c r="N513" s="8" t="s">
        <v>560</v>
      </c>
      <c r="O513" s="6" t="s">
        <v>561</v>
      </c>
      <c r="P513" s="20"/>
    </row>
    <row r="514" spans="1:16" s="19" customFormat="1" ht="76.5" x14ac:dyDescent="0.2">
      <c r="A514" s="365" t="s">
        <v>2863</v>
      </c>
      <c r="B514" s="301" t="s">
        <v>2513</v>
      </c>
      <c r="C514" s="15" t="s">
        <v>562</v>
      </c>
      <c r="D514" s="4"/>
      <c r="E514" s="4" t="s">
        <v>21</v>
      </c>
      <c r="F514" s="4" t="s">
        <v>21</v>
      </c>
      <c r="G514" s="4" t="s">
        <v>21</v>
      </c>
      <c r="H514" s="4" t="s">
        <v>21</v>
      </c>
      <c r="I514" s="4" t="s">
        <v>21</v>
      </c>
      <c r="J514" s="105">
        <v>0.12</v>
      </c>
      <c r="K514" s="105">
        <v>0.12</v>
      </c>
      <c r="L514" s="105"/>
      <c r="M514" s="105"/>
      <c r="N514" s="286" t="s">
        <v>555</v>
      </c>
      <c r="O514" s="4"/>
      <c r="P514" s="20"/>
    </row>
    <row r="515" spans="1:16" s="19" customFormat="1" ht="38.25" x14ac:dyDescent="0.2">
      <c r="A515" s="365" t="s">
        <v>2864</v>
      </c>
      <c r="B515" s="301" t="s">
        <v>2738</v>
      </c>
      <c r="C515" s="16" t="s">
        <v>563</v>
      </c>
      <c r="D515" s="35"/>
      <c r="E515" s="35" t="s">
        <v>21</v>
      </c>
      <c r="F515" s="35" t="s">
        <v>21</v>
      </c>
      <c r="G515" s="35"/>
      <c r="H515" s="35"/>
      <c r="I515" s="35"/>
      <c r="J515" s="105">
        <v>0.31</v>
      </c>
      <c r="K515" s="105">
        <v>0.31</v>
      </c>
      <c r="L515" s="105"/>
      <c r="M515" s="105"/>
      <c r="N515" s="286" t="s">
        <v>564</v>
      </c>
      <c r="O515" s="4"/>
      <c r="P515" s="20"/>
    </row>
    <row r="516" spans="1:16" s="19" customFormat="1" ht="25.5" x14ac:dyDescent="0.2">
      <c r="A516" s="365" t="s">
        <v>2865</v>
      </c>
      <c r="B516" s="301" t="s">
        <v>2775</v>
      </c>
      <c r="C516" s="16" t="s">
        <v>565</v>
      </c>
      <c r="D516" s="35"/>
      <c r="E516" s="35" t="s">
        <v>21</v>
      </c>
      <c r="F516" s="35"/>
      <c r="G516" s="35"/>
      <c r="H516" s="35"/>
      <c r="I516" s="35"/>
      <c r="J516" s="105">
        <v>0.89</v>
      </c>
      <c r="K516" s="105">
        <v>0.89</v>
      </c>
      <c r="L516" s="105"/>
      <c r="M516" s="105"/>
      <c r="N516" s="45" t="s">
        <v>566</v>
      </c>
      <c r="O516" s="76"/>
      <c r="P516" s="20"/>
    </row>
    <row r="517" spans="1:16" s="19" customFormat="1" ht="63.75" x14ac:dyDescent="0.2">
      <c r="A517" s="365" t="s">
        <v>2866</v>
      </c>
      <c r="B517" s="301" t="s">
        <v>2514</v>
      </c>
      <c r="C517" s="16" t="s">
        <v>567</v>
      </c>
      <c r="D517" s="36"/>
      <c r="E517" s="36" t="s">
        <v>21</v>
      </c>
      <c r="F517" s="36" t="s">
        <v>21</v>
      </c>
      <c r="G517" s="36"/>
      <c r="H517" s="36"/>
      <c r="I517" s="36"/>
      <c r="J517" s="105">
        <v>1</v>
      </c>
      <c r="K517" s="105"/>
      <c r="L517" s="105">
        <v>1</v>
      </c>
      <c r="M517" s="105"/>
      <c r="N517" s="6" t="s">
        <v>568</v>
      </c>
      <c r="O517" s="6" t="s">
        <v>569</v>
      </c>
      <c r="P517" s="20"/>
    </row>
    <row r="518" spans="1:16" s="19" customFormat="1" ht="38.25" x14ac:dyDescent="0.2">
      <c r="A518" s="365" t="s">
        <v>2867</v>
      </c>
      <c r="B518" s="301" t="s">
        <v>2101</v>
      </c>
      <c r="C518" s="15" t="s">
        <v>570</v>
      </c>
      <c r="D518" s="4"/>
      <c r="E518" s="4" t="s">
        <v>21</v>
      </c>
      <c r="F518" s="4" t="s">
        <v>21</v>
      </c>
      <c r="G518" s="4"/>
      <c r="H518" s="4"/>
      <c r="I518" s="4"/>
      <c r="J518" s="105">
        <v>0.19</v>
      </c>
      <c r="K518" s="105">
        <v>0.19</v>
      </c>
      <c r="L518" s="105"/>
      <c r="M518" s="105"/>
      <c r="N518" s="2" t="s">
        <v>571</v>
      </c>
      <c r="O518" s="76"/>
      <c r="P518" s="51"/>
    </row>
    <row r="519" spans="1:16" s="20" customFormat="1" ht="51" x14ac:dyDescent="0.2">
      <c r="A519" s="877">
        <v>78</v>
      </c>
      <c r="B519" s="603" t="s">
        <v>3030</v>
      </c>
      <c r="C519" s="138" t="s">
        <v>2936</v>
      </c>
      <c r="D519" s="141">
        <v>31.4</v>
      </c>
      <c r="E519" s="141">
        <v>32.1</v>
      </c>
      <c r="F519" s="141">
        <v>32.299999999999997</v>
      </c>
      <c r="G519" s="141">
        <v>32.700000000000003</v>
      </c>
      <c r="H519" s="141">
        <v>32.9</v>
      </c>
      <c r="I519" s="141">
        <v>41</v>
      </c>
      <c r="J519" s="615">
        <f>SUM(J524:J526)</f>
        <v>1.8900000000000001</v>
      </c>
      <c r="K519" s="615">
        <f>SUM(K524:K526)</f>
        <v>1.8900000000000001</v>
      </c>
      <c r="L519" s="615">
        <f>SUM(L524:L526)</f>
        <v>0</v>
      </c>
      <c r="M519" s="615">
        <f>SUM(M524:M526)</f>
        <v>0</v>
      </c>
      <c r="N519" s="711" t="s">
        <v>551</v>
      </c>
      <c r="O519" s="711"/>
    </row>
    <row r="520" spans="1:16" s="20" customFormat="1" ht="38.25" x14ac:dyDescent="0.2">
      <c r="A520" s="878"/>
      <c r="B520" s="614"/>
      <c r="C520" s="138" t="s">
        <v>572</v>
      </c>
      <c r="D520" s="141">
        <v>11.7</v>
      </c>
      <c r="E520" s="141">
        <v>11.9</v>
      </c>
      <c r="F520" s="141">
        <v>12.1</v>
      </c>
      <c r="G520" s="141">
        <v>12.3</v>
      </c>
      <c r="H520" s="141">
        <v>12.5</v>
      </c>
      <c r="I520" s="141">
        <v>12.7</v>
      </c>
      <c r="J520" s="616"/>
      <c r="K520" s="616"/>
      <c r="L520" s="616"/>
      <c r="M520" s="616"/>
      <c r="N520" s="712"/>
      <c r="O520" s="712"/>
    </row>
    <row r="521" spans="1:16" s="20" customFormat="1" ht="25.5" x14ac:dyDescent="0.2">
      <c r="A521" s="878"/>
      <c r="B521" s="614"/>
      <c r="C521" s="138" t="s">
        <v>573</v>
      </c>
      <c r="D521" s="284">
        <v>19.7</v>
      </c>
      <c r="E521" s="141">
        <v>20.200000000000003</v>
      </c>
      <c r="F521" s="141">
        <v>20.199999999999996</v>
      </c>
      <c r="G521" s="141">
        <v>20.400000000000002</v>
      </c>
      <c r="H521" s="141">
        <v>20.399999999999999</v>
      </c>
      <c r="I521" s="141">
        <v>28.3</v>
      </c>
      <c r="J521" s="616"/>
      <c r="K521" s="616"/>
      <c r="L521" s="616"/>
      <c r="M521" s="616"/>
      <c r="N521" s="712"/>
      <c r="O521" s="712"/>
    </row>
    <row r="522" spans="1:16" s="20" customFormat="1" ht="25.5" x14ac:dyDescent="0.2">
      <c r="A522" s="878"/>
      <c r="B522" s="614"/>
      <c r="C522" s="14" t="s">
        <v>574</v>
      </c>
      <c r="D522" s="141">
        <v>22.4</v>
      </c>
      <c r="E522" s="141">
        <v>22.6</v>
      </c>
      <c r="F522" s="141">
        <v>22.8</v>
      </c>
      <c r="G522" s="141">
        <v>30</v>
      </c>
      <c r="H522" s="141">
        <v>30.2</v>
      </c>
      <c r="I522" s="141">
        <v>30.4</v>
      </c>
      <c r="J522" s="616"/>
      <c r="K522" s="616"/>
      <c r="L522" s="616"/>
      <c r="M522" s="616"/>
      <c r="N522" s="712"/>
      <c r="O522" s="712"/>
    </row>
    <row r="523" spans="1:16" s="20" customFormat="1" ht="25.5" x14ac:dyDescent="0.2">
      <c r="A523" s="879"/>
      <c r="B523" s="604"/>
      <c r="C523" s="14" t="s">
        <v>575</v>
      </c>
      <c r="D523" s="141">
        <v>37</v>
      </c>
      <c r="E523" s="479">
        <v>38.1</v>
      </c>
      <c r="F523" s="479">
        <v>38.5</v>
      </c>
      <c r="G523" s="479">
        <v>38.700000000000003</v>
      </c>
      <c r="H523" s="479">
        <v>38.9</v>
      </c>
      <c r="I523" s="479">
        <v>40.1</v>
      </c>
      <c r="J523" s="617"/>
      <c r="K523" s="617"/>
      <c r="L523" s="617"/>
      <c r="M523" s="617"/>
      <c r="N523" s="760"/>
      <c r="O523" s="760"/>
    </row>
    <row r="524" spans="1:16" s="20" customFormat="1" ht="38.25" x14ac:dyDescent="0.2">
      <c r="A524" s="431" t="s">
        <v>2861</v>
      </c>
      <c r="B524" s="303" t="s">
        <v>2254</v>
      </c>
      <c r="C524" s="15" t="s">
        <v>576</v>
      </c>
      <c r="D524" s="38"/>
      <c r="E524" s="36" t="s">
        <v>21</v>
      </c>
      <c r="F524" s="38"/>
      <c r="G524" s="38"/>
      <c r="H524" s="38"/>
      <c r="I524" s="38"/>
      <c r="J524" s="102">
        <v>0.5</v>
      </c>
      <c r="K524" s="105">
        <v>0.5</v>
      </c>
      <c r="L524" s="40"/>
      <c r="M524" s="40"/>
      <c r="N524" s="27" t="s">
        <v>577</v>
      </c>
      <c r="O524" s="27"/>
    </row>
    <row r="525" spans="1:16" s="19" customFormat="1" ht="38.25" x14ac:dyDescent="0.2">
      <c r="A525" s="442" t="s">
        <v>2862</v>
      </c>
      <c r="B525" s="301" t="s">
        <v>2425</v>
      </c>
      <c r="C525" s="16" t="s">
        <v>578</v>
      </c>
      <c r="D525" s="170"/>
      <c r="E525" s="35" t="s">
        <v>21</v>
      </c>
      <c r="F525" s="35"/>
      <c r="G525" s="35"/>
      <c r="H525" s="35"/>
      <c r="I525" s="35"/>
      <c r="J525" s="105">
        <v>0.53</v>
      </c>
      <c r="K525" s="105">
        <v>0.53</v>
      </c>
      <c r="L525" s="43"/>
      <c r="M525" s="43"/>
      <c r="N525" s="286" t="s">
        <v>3276</v>
      </c>
      <c r="O525" s="286"/>
      <c r="P525" s="20"/>
    </row>
    <row r="526" spans="1:16" s="19" customFormat="1" ht="51" x14ac:dyDescent="0.2">
      <c r="A526" s="431" t="s">
        <v>2863</v>
      </c>
      <c r="B526" s="301" t="s">
        <v>2515</v>
      </c>
      <c r="C526" s="16" t="s">
        <v>579</v>
      </c>
      <c r="D526" s="37"/>
      <c r="E526" s="35" t="s">
        <v>21</v>
      </c>
      <c r="F526" s="35" t="s">
        <v>21</v>
      </c>
      <c r="G526" s="36"/>
      <c r="H526" s="36"/>
      <c r="I526" s="36"/>
      <c r="J526" s="105">
        <v>0.86</v>
      </c>
      <c r="K526" s="105">
        <v>0.86</v>
      </c>
      <c r="L526" s="34"/>
      <c r="M526" s="34"/>
      <c r="N526" s="45" t="s">
        <v>580</v>
      </c>
      <c r="O526" s="76"/>
      <c r="P526" s="20"/>
    </row>
    <row r="527" spans="1:16" s="19" customFormat="1" ht="63.75" x14ac:dyDescent="0.2">
      <c r="A527" s="877">
        <v>79</v>
      </c>
      <c r="B527" s="605" t="s">
        <v>3031</v>
      </c>
      <c r="C527" s="13" t="s">
        <v>2937</v>
      </c>
      <c r="D527" s="89">
        <v>54.4</v>
      </c>
      <c r="E527" s="89">
        <v>56.2</v>
      </c>
      <c r="F527" s="89">
        <v>57.2</v>
      </c>
      <c r="G527" s="89">
        <v>58.5</v>
      </c>
      <c r="H527" s="89">
        <v>59.3</v>
      </c>
      <c r="I527" s="89">
        <v>60.9</v>
      </c>
      <c r="J527" s="668">
        <f>J534+J547</f>
        <v>11.330000000000002</v>
      </c>
      <c r="K527" s="668">
        <f>K534+K547</f>
        <v>6.83</v>
      </c>
      <c r="L527" s="668">
        <f>L534+L547</f>
        <v>4.5</v>
      </c>
      <c r="M527" s="668">
        <f>M534+M547</f>
        <v>0</v>
      </c>
      <c r="N527" s="656" t="s">
        <v>551</v>
      </c>
      <c r="O527" s="656"/>
      <c r="P527" s="20"/>
    </row>
    <row r="528" spans="1:16" s="19" customFormat="1" x14ac:dyDescent="0.2">
      <c r="A528" s="878"/>
      <c r="B528" s="606"/>
      <c r="C528" s="13" t="s">
        <v>581</v>
      </c>
      <c r="D528" s="89">
        <v>5.8</v>
      </c>
      <c r="E528" s="89">
        <v>6.5</v>
      </c>
      <c r="F528" s="89">
        <v>7.1</v>
      </c>
      <c r="G528" s="89">
        <v>8.3000000000000007</v>
      </c>
      <c r="H528" s="89">
        <v>8.9</v>
      </c>
      <c r="I528" s="89">
        <v>9.6999999999999993</v>
      </c>
      <c r="J528" s="669"/>
      <c r="K528" s="669"/>
      <c r="L528" s="669"/>
      <c r="M528" s="669"/>
      <c r="N528" s="657"/>
      <c r="O528" s="657"/>
      <c r="P528" s="20"/>
    </row>
    <row r="529" spans="1:16" s="19" customFormat="1" x14ac:dyDescent="0.2">
      <c r="A529" s="878"/>
      <c r="B529" s="606"/>
      <c r="C529" s="13" t="s">
        <v>582</v>
      </c>
      <c r="D529" s="89">
        <v>48.6</v>
      </c>
      <c r="E529" s="89">
        <f>E527-E528</f>
        <v>49.7</v>
      </c>
      <c r="F529" s="89">
        <f>F527-F528</f>
        <v>50.1</v>
      </c>
      <c r="G529" s="89">
        <f>G527-G528</f>
        <v>50.2</v>
      </c>
      <c r="H529" s="89">
        <f>H527-H528</f>
        <v>50.4</v>
      </c>
      <c r="I529" s="89">
        <f>I527-I528</f>
        <v>51.2</v>
      </c>
      <c r="J529" s="669"/>
      <c r="K529" s="669"/>
      <c r="L529" s="669"/>
      <c r="M529" s="669"/>
      <c r="N529" s="657"/>
      <c r="O529" s="657"/>
      <c r="P529" s="20"/>
    </row>
    <row r="530" spans="1:16" s="19" customFormat="1" ht="38.25" x14ac:dyDescent="0.2">
      <c r="A530" s="878"/>
      <c r="B530" s="606"/>
      <c r="C530" s="13" t="s">
        <v>583</v>
      </c>
      <c r="D530" s="89">
        <v>45.6</v>
      </c>
      <c r="E530" s="89">
        <v>44.3</v>
      </c>
      <c r="F530" s="89">
        <v>43.9</v>
      </c>
      <c r="G530" s="89">
        <v>43</v>
      </c>
      <c r="H530" s="89">
        <v>42.6</v>
      </c>
      <c r="I530" s="89">
        <v>41.8</v>
      </c>
      <c r="J530" s="669"/>
      <c r="K530" s="669"/>
      <c r="L530" s="669"/>
      <c r="M530" s="669"/>
      <c r="N530" s="657"/>
      <c r="O530" s="657"/>
      <c r="P530" s="20"/>
    </row>
    <row r="531" spans="1:16" s="19" customFormat="1" x14ac:dyDescent="0.2">
      <c r="A531" s="878"/>
      <c r="B531" s="606"/>
      <c r="C531" s="13" t="s">
        <v>581</v>
      </c>
      <c r="D531" s="89">
        <v>0.2</v>
      </c>
      <c r="E531" s="89">
        <v>0.2</v>
      </c>
      <c r="F531" s="89">
        <v>0.2</v>
      </c>
      <c r="G531" s="89">
        <v>0.2</v>
      </c>
      <c r="H531" s="89">
        <v>0.2</v>
      </c>
      <c r="I531" s="89">
        <v>0.2</v>
      </c>
      <c r="J531" s="669"/>
      <c r="K531" s="669"/>
      <c r="L531" s="669"/>
      <c r="M531" s="669"/>
      <c r="N531" s="657"/>
      <c r="O531" s="657"/>
      <c r="P531" s="20"/>
    </row>
    <row r="532" spans="1:16" s="19" customFormat="1" x14ac:dyDescent="0.2">
      <c r="A532" s="878"/>
      <c r="B532" s="606"/>
      <c r="C532" s="13" t="s">
        <v>582</v>
      </c>
      <c r="D532" s="89">
        <v>45.4</v>
      </c>
      <c r="E532" s="89">
        <f>E530-E531</f>
        <v>44.099999999999994</v>
      </c>
      <c r="F532" s="89">
        <f>F530-F531</f>
        <v>43.699999999999996</v>
      </c>
      <c r="G532" s="89">
        <f>G530-G531</f>
        <v>42.8</v>
      </c>
      <c r="H532" s="89">
        <f>H530-H531</f>
        <v>42.4</v>
      </c>
      <c r="I532" s="89">
        <f>I530-I531</f>
        <v>41.599999999999994</v>
      </c>
      <c r="J532" s="669"/>
      <c r="K532" s="669"/>
      <c r="L532" s="669"/>
      <c r="M532" s="669"/>
      <c r="N532" s="657"/>
      <c r="O532" s="657"/>
      <c r="P532" s="20"/>
    </row>
    <row r="533" spans="1:16" s="20" customFormat="1" x14ac:dyDescent="0.2">
      <c r="A533" s="879"/>
      <c r="B533" s="607"/>
      <c r="C533" s="13" t="s">
        <v>584</v>
      </c>
      <c r="D533" s="89">
        <v>56.8</v>
      </c>
      <c r="E533" s="89">
        <v>57.1</v>
      </c>
      <c r="F533" s="89">
        <v>57.9</v>
      </c>
      <c r="G533" s="89">
        <v>58.7</v>
      </c>
      <c r="H533" s="89">
        <v>59.9</v>
      </c>
      <c r="I533" s="89">
        <v>60.8</v>
      </c>
      <c r="J533" s="670"/>
      <c r="K533" s="670"/>
      <c r="L533" s="670"/>
      <c r="M533" s="670"/>
      <c r="N533" s="658"/>
      <c r="O533" s="658"/>
    </row>
    <row r="534" spans="1:16" s="19" customFormat="1" ht="38.25" x14ac:dyDescent="0.2">
      <c r="A534" s="877">
        <v>80</v>
      </c>
      <c r="B534" s="603" t="s">
        <v>3032</v>
      </c>
      <c r="C534" s="14" t="s">
        <v>2938</v>
      </c>
      <c r="D534" s="141">
        <v>132</v>
      </c>
      <c r="E534" s="491">
        <v>134</v>
      </c>
      <c r="F534" s="141">
        <v>136</v>
      </c>
      <c r="G534" s="141">
        <v>138</v>
      </c>
      <c r="H534" s="141">
        <v>140</v>
      </c>
      <c r="I534" s="141">
        <v>150</v>
      </c>
      <c r="J534" s="615">
        <f>SUM(J536:J546)</f>
        <v>5.2700000000000014</v>
      </c>
      <c r="K534" s="615">
        <f>SUM(K536:K546)</f>
        <v>4.7700000000000005</v>
      </c>
      <c r="L534" s="615">
        <f>SUM(L536:L546)</f>
        <v>0.5</v>
      </c>
      <c r="M534" s="615">
        <f>SUM(M536:M546)</f>
        <v>0</v>
      </c>
      <c r="N534" s="665" t="s">
        <v>551</v>
      </c>
      <c r="O534" s="665"/>
      <c r="P534" s="20"/>
    </row>
    <row r="535" spans="1:16" s="19" customFormat="1" x14ac:dyDescent="0.2">
      <c r="A535" s="879"/>
      <c r="B535" s="604"/>
      <c r="C535" s="14" t="s">
        <v>585</v>
      </c>
      <c r="D535" s="141" t="s">
        <v>73</v>
      </c>
      <c r="E535" s="141">
        <v>15</v>
      </c>
      <c r="F535" s="141">
        <v>20</v>
      </c>
      <c r="G535" s="141">
        <v>25</v>
      </c>
      <c r="H535" s="141">
        <v>30</v>
      </c>
      <c r="I535" s="141">
        <v>35</v>
      </c>
      <c r="J535" s="617"/>
      <c r="K535" s="617"/>
      <c r="L535" s="617"/>
      <c r="M535" s="617"/>
      <c r="N535" s="667"/>
      <c r="O535" s="667"/>
      <c r="P535" s="20"/>
    </row>
    <row r="536" spans="1:16" s="20" customFormat="1" ht="51" x14ac:dyDescent="0.2">
      <c r="A536" s="365" t="s">
        <v>2861</v>
      </c>
      <c r="B536" s="303" t="s">
        <v>2255</v>
      </c>
      <c r="C536" s="15" t="s">
        <v>586</v>
      </c>
      <c r="D536" s="171"/>
      <c r="E536" s="171" t="s">
        <v>21</v>
      </c>
      <c r="F536" s="171" t="s">
        <v>21</v>
      </c>
      <c r="G536" s="171"/>
      <c r="H536" s="171"/>
      <c r="I536" s="40"/>
      <c r="J536" s="105">
        <v>0.72</v>
      </c>
      <c r="K536" s="105">
        <v>0.72</v>
      </c>
      <c r="L536" s="105"/>
      <c r="M536" s="105"/>
      <c r="N536" s="27" t="s">
        <v>587</v>
      </c>
      <c r="O536" s="27"/>
    </row>
    <row r="537" spans="1:16" s="20" customFormat="1" ht="25.5" x14ac:dyDescent="0.2">
      <c r="A537" s="365" t="s">
        <v>2862</v>
      </c>
      <c r="B537" s="303" t="s">
        <v>2426</v>
      </c>
      <c r="C537" s="15" t="s">
        <v>341</v>
      </c>
      <c r="D537" s="171"/>
      <c r="E537" s="171" t="s">
        <v>21</v>
      </c>
      <c r="F537" s="171" t="s">
        <v>21</v>
      </c>
      <c r="G537" s="171"/>
      <c r="H537" s="171"/>
      <c r="I537" s="171"/>
      <c r="J537" s="105">
        <v>0.5</v>
      </c>
      <c r="K537" s="105">
        <v>0.5</v>
      </c>
      <c r="L537" s="105"/>
      <c r="M537" s="105"/>
      <c r="N537" s="27" t="s">
        <v>3277</v>
      </c>
      <c r="O537" s="27"/>
    </row>
    <row r="538" spans="1:16" s="19" customFormat="1" ht="38.25" x14ac:dyDescent="0.2">
      <c r="A538" s="365" t="s">
        <v>2863</v>
      </c>
      <c r="B538" s="301" t="s">
        <v>2516</v>
      </c>
      <c r="C538" s="16" t="s">
        <v>588</v>
      </c>
      <c r="D538" s="36"/>
      <c r="E538" s="36" t="s">
        <v>21</v>
      </c>
      <c r="F538" s="36" t="s">
        <v>21</v>
      </c>
      <c r="G538" s="36"/>
      <c r="H538" s="36"/>
      <c r="I538" s="36"/>
      <c r="J538" s="102">
        <v>0.4</v>
      </c>
      <c r="K538" s="102">
        <v>0.4</v>
      </c>
      <c r="L538" s="102"/>
      <c r="M538" s="102"/>
      <c r="N538" s="45" t="s">
        <v>589</v>
      </c>
      <c r="O538" s="45"/>
      <c r="P538" s="20"/>
    </row>
    <row r="539" spans="1:16" s="19" customFormat="1" ht="38.25" x14ac:dyDescent="0.2">
      <c r="A539" s="365" t="s">
        <v>2864</v>
      </c>
      <c r="B539" s="301" t="s">
        <v>2622</v>
      </c>
      <c r="C539" s="16" t="s">
        <v>1504</v>
      </c>
      <c r="D539" s="36"/>
      <c r="E539" s="36" t="s">
        <v>21</v>
      </c>
      <c r="F539" s="36"/>
      <c r="G539" s="36"/>
      <c r="H539" s="36"/>
      <c r="I539" s="36"/>
      <c r="J539" s="105">
        <v>0.2</v>
      </c>
      <c r="K539" s="105">
        <v>0.2</v>
      </c>
      <c r="L539" s="105"/>
      <c r="M539" s="105"/>
      <c r="N539" s="76" t="s">
        <v>555</v>
      </c>
      <c r="O539" s="76"/>
      <c r="P539" s="20"/>
    </row>
    <row r="540" spans="1:16" s="19" customFormat="1" ht="102" x14ac:dyDescent="0.2">
      <c r="A540" s="365" t="s">
        <v>2865</v>
      </c>
      <c r="B540" s="301" t="s">
        <v>2739</v>
      </c>
      <c r="C540" s="16" t="s">
        <v>1507</v>
      </c>
      <c r="D540" s="36"/>
      <c r="E540" s="36" t="s">
        <v>21</v>
      </c>
      <c r="F540" s="36" t="s">
        <v>21</v>
      </c>
      <c r="G540" s="36" t="s">
        <v>21</v>
      </c>
      <c r="H540" s="36" t="s">
        <v>21</v>
      </c>
      <c r="I540" s="36" t="s">
        <v>21</v>
      </c>
      <c r="J540" s="105">
        <v>0.5</v>
      </c>
      <c r="K540" s="105"/>
      <c r="L540" s="105">
        <v>0.5</v>
      </c>
      <c r="M540" s="105"/>
      <c r="N540" s="573" t="s">
        <v>590</v>
      </c>
      <c r="O540" s="2" t="s">
        <v>591</v>
      </c>
      <c r="P540" s="20"/>
    </row>
    <row r="541" spans="1:16" s="19" customFormat="1" ht="38.25" x14ac:dyDescent="0.2">
      <c r="A541" s="365" t="s">
        <v>2866</v>
      </c>
      <c r="B541" s="301" t="s">
        <v>2776</v>
      </c>
      <c r="C541" s="16" t="s">
        <v>1506</v>
      </c>
      <c r="D541" s="37"/>
      <c r="E541" s="36" t="s">
        <v>21</v>
      </c>
      <c r="F541" s="36" t="s">
        <v>21</v>
      </c>
      <c r="G541" s="36"/>
      <c r="H541" s="36"/>
      <c r="I541" s="36"/>
      <c r="J541" s="105">
        <v>0.62</v>
      </c>
      <c r="K541" s="105">
        <v>0.62</v>
      </c>
      <c r="L541" s="105"/>
      <c r="M541" s="105"/>
      <c r="N541" s="2" t="s">
        <v>551</v>
      </c>
      <c r="O541" s="76"/>
      <c r="P541" s="20"/>
    </row>
    <row r="542" spans="1:16" s="19" customFormat="1" ht="25.5" x14ac:dyDescent="0.2">
      <c r="A542" s="365" t="s">
        <v>2867</v>
      </c>
      <c r="B542" s="301" t="s">
        <v>3323</v>
      </c>
      <c r="C542" s="16" t="s">
        <v>3324</v>
      </c>
      <c r="D542" s="4"/>
      <c r="E542" s="38" t="s">
        <v>21</v>
      </c>
      <c r="F542" s="38" t="s">
        <v>21</v>
      </c>
      <c r="G542" s="38" t="s">
        <v>21</v>
      </c>
      <c r="H542" s="38" t="s">
        <v>21</v>
      </c>
      <c r="I542" s="38" t="s">
        <v>21</v>
      </c>
      <c r="J542" s="83">
        <v>0.9</v>
      </c>
      <c r="K542" s="83">
        <v>0.9</v>
      </c>
      <c r="L542" s="83"/>
      <c r="M542" s="83"/>
      <c r="N542" s="76" t="s">
        <v>3325</v>
      </c>
      <c r="O542" s="76"/>
      <c r="P542" s="20"/>
    </row>
    <row r="543" spans="1:16" s="58" customFormat="1" ht="63.75" x14ac:dyDescent="0.2">
      <c r="A543" s="365" t="s">
        <v>2868</v>
      </c>
      <c r="B543" s="323" t="s">
        <v>2141</v>
      </c>
      <c r="C543" s="136" t="s">
        <v>592</v>
      </c>
      <c r="D543" s="113"/>
      <c r="E543" s="113" t="s">
        <v>21</v>
      </c>
      <c r="F543" s="113" t="s">
        <v>21</v>
      </c>
      <c r="G543" s="113" t="s">
        <v>21</v>
      </c>
      <c r="H543" s="113" t="s">
        <v>21</v>
      </c>
      <c r="I543" s="113" t="s">
        <v>21</v>
      </c>
      <c r="J543" s="105">
        <v>0.3</v>
      </c>
      <c r="K543" s="105">
        <v>0.3</v>
      </c>
      <c r="L543" s="105"/>
      <c r="M543" s="105"/>
      <c r="N543" s="107" t="s">
        <v>3326</v>
      </c>
      <c r="O543" s="76"/>
      <c r="P543" s="63"/>
    </row>
    <row r="544" spans="1:16" s="63" customFormat="1" ht="89.25" x14ac:dyDescent="0.2">
      <c r="A544" s="365" t="s">
        <v>2869</v>
      </c>
      <c r="B544" s="324" t="s">
        <v>2166</v>
      </c>
      <c r="C544" s="172" t="s">
        <v>1185</v>
      </c>
      <c r="D544" s="173"/>
      <c r="E544" s="173" t="s">
        <v>21</v>
      </c>
      <c r="F544" s="173" t="s">
        <v>21</v>
      </c>
      <c r="G544" s="173" t="s">
        <v>21</v>
      </c>
      <c r="H544" s="173"/>
      <c r="I544" s="173"/>
      <c r="J544" s="84">
        <v>0.74</v>
      </c>
      <c r="K544" s="84">
        <v>0.74</v>
      </c>
      <c r="L544" s="84"/>
      <c r="M544" s="84"/>
      <c r="N544" s="174" t="s">
        <v>3327</v>
      </c>
      <c r="O544" s="73"/>
    </row>
    <row r="545" spans="1:16" s="63" customFormat="1" ht="38.25" x14ac:dyDescent="0.2">
      <c r="A545" s="365" t="s">
        <v>2870</v>
      </c>
      <c r="B545" s="325" t="s">
        <v>2190</v>
      </c>
      <c r="C545" s="172" t="s">
        <v>606</v>
      </c>
      <c r="D545" s="173"/>
      <c r="E545" s="173" t="s">
        <v>21</v>
      </c>
      <c r="F545" s="173" t="s">
        <v>21</v>
      </c>
      <c r="G545" s="173"/>
      <c r="H545" s="173"/>
      <c r="I545" s="173"/>
      <c r="J545" s="84">
        <v>0.15</v>
      </c>
      <c r="K545" s="84">
        <v>0.15</v>
      </c>
      <c r="L545" s="84"/>
      <c r="M545" s="84"/>
      <c r="N545" s="174" t="s">
        <v>3327</v>
      </c>
      <c r="O545" s="73"/>
    </row>
    <row r="546" spans="1:16" s="63" customFormat="1" ht="76.5" x14ac:dyDescent="0.2">
      <c r="A546" s="365" t="s">
        <v>2871</v>
      </c>
      <c r="B546" s="325" t="s">
        <v>2200</v>
      </c>
      <c r="C546" s="172" t="s">
        <v>1032</v>
      </c>
      <c r="D546" s="173"/>
      <c r="E546" s="173" t="s">
        <v>21</v>
      </c>
      <c r="F546" s="173" t="s">
        <v>21</v>
      </c>
      <c r="G546" s="173"/>
      <c r="H546" s="173"/>
      <c r="I546" s="173"/>
      <c r="J546" s="84">
        <v>0.24</v>
      </c>
      <c r="K546" s="84">
        <v>0.24</v>
      </c>
      <c r="L546" s="84"/>
      <c r="M546" s="84"/>
      <c r="N546" s="174" t="s">
        <v>3327</v>
      </c>
      <c r="O546" s="73"/>
    </row>
    <row r="547" spans="1:16" s="19" customFormat="1" ht="38.25" x14ac:dyDescent="0.2">
      <c r="A547" s="884">
        <v>81</v>
      </c>
      <c r="B547" s="603" t="s">
        <v>3033</v>
      </c>
      <c r="C547" s="14" t="s">
        <v>2939</v>
      </c>
      <c r="D547" s="284">
        <v>5</v>
      </c>
      <c r="E547" s="284">
        <v>7</v>
      </c>
      <c r="F547" s="284">
        <v>9</v>
      </c>
      <c r="G547" s="284">
        <v>11</v>
      </c>
      <c r="H547" s="284">
        <v>13</v>
      </c>
      <c r="I547" s="284">
        <v>15</v>
      </c>
      <c r="J547" s="615">
        <f>SUM(J549:J552)</f>
        <v>6.0600000000000005</v>
      </c>
      <c r="K547" s="615">
        <f>SUM(K549:K552)</f>
        <v>2.06</v>
      </c>
      <c r="L547" s="615">
        <f>SUM(L549:L552)</f>
        <v>4</v>
      </c>
      <c r="M547" s="615">
        <f>SUM(M549:M552)</f>
        <v>0</v>
      </c>
      <c r="N547" s="665" t="s">
        <v>551</v>
      </c>
      <c r="O547" s="665"/>
      <c r="P547" s="20"/>
    </row>
    <row r="548" spans="1:16" s="19" customFormat="1" x14ac:dyDescent="0.2">
      <c r="A548" s="886"/>
      <c r="B548" s="604"/>
      <c r="C548" s="14" t="s">
        <v>593</v>
      </c>
      <c r="D548" s="197">
        <v>40</v>
      </c>
      <c r="E548" s="141">
        <v>50</v>
      </c>
      <c r="F548" s="141">
        <v>80</v>
      </c>
      <c r="G548" s="141">
        <v>150</v>
      </c>
      <c r="H548" s="141">
        <v>250</v>
      </c>
      <c r="I548" s="141">
        <v>500</v>
      </c>
      <c r="J548" s="617"/>
      <c r="K548" s="617"/>
      <c r="L548" s="617"/>
      <c r="M548" s="617"/>
      <c r="N548" s="667"/>
      <c r="O548" s="667"/>
      <c r="P548" s="20"/>
    </row>
    <row r="549" spans="1:16" s="19" customFormat="1" ht="63.75" x14ac:dyDescent="0.2">
      <c r="A549" s="365" t="s">
        <v>2861</v>
      </c>
      <c r="B549" s="301" t="s">
        <v>2256</v>
      </c>
      <c r="C549" s="16" t="s">
        <v>594</v>
      </c>
      <c r="D549" s="38"/>
      <c r="E549" s="38" t="s">
        <v>21</v>
      </c>
      <c r="F549" s="38" t="s">
        <v>21</v>
      </c>
      <c r="G549" s="38" t="s">
        <v>21</v>
      </c>
      <c r="H549" s="38" t="s">
        <v>21</v>
      </c>
      <c r="I549" s="38" t="s">
        <v>21</v>
      </c>
      <c r="J549" s="39">
        <v>1.5</v>
      </c>
      <c r="K549" s="39">
        <v>0.5</v>
      </c>
      <c r="L549" s="39">
        <v>1</v>
      </c>
      <c r="M549" s="40"/>
      <c r="N549" s="6" t="s">
        <v>595</v>
      </c>
      <c r="O549" s="120" t="s">
        <v>596</v>
      </c>
      <c r="P549" s="20"/>
    </row>
    <row r="550" spans="1:16" s="19" customFormat="1" ht="51" x14ac:dyDescent="0.2">
      <c r="A550" s="365" t="s">
        <v>2862</v>
      </c>
      <c r="B550" s="301" t="s">
        <v>2427</v>
      </c>
      <c r="C550" s="16" t="s">
        <v>597</v>
      </c>
      <c r="D550" s="41"/>
      <c r="E550" s="38" t="s">
        <v>21</v>
      </c>
      <c r="F550" s="38" t="s">
        <v>21</v>
      </c>
      <c r="G550" s="38" t="s">
        <v>21</v>
      </c>
      <c r="H550" s="38" t="s">
        <v>21</v>
      </c>
      <c r="I550" s="38" t="s">
        <v>21</v>
      </c>
      <c r="J550" s="40">
        <v>3</v>
      </c>
      <c r="K550" s="40"/>
      <c r="L550" s="40">
        <v>3</v>
      </c>
      <c r="M550" s="40"/>
      <c r="N550" s="6" t="s">
        <v>598</v>
      </c>
      <c r="O550" s="6" t="s">
        <v>599</v>
      </c>
      <c r="P550" s="20"/>
    </row>
    <row r="551" spans="1:16" s="58" customFormat="1" ht="89.25" x14ac:dyDescent="0.2">
      <c r="A551" s="365" t="s">
        <v>2863</v>
      </c>
      <c r="B551" s="323" t="s">
        <v>2517</v>
      </c>
      <c r="C551" s="136" t="s">
        <v>1187</v>
      </c>
      <c r="D551" s="35"/>
      <c r="E551" s="173" t="s">
        <v>21</v>
      </c>
      <c r="F551" s="173" t="s">
        <v>21</v>
      </c>
      <c r="G551" s="173" t="s">
        <v>21</v>
      </c>
      <c r="H551" s="173" t="s">
        <v>21</v>
      </c>
      <c r="I551" s="173" t="s">
        <v>21</v>
      </c>
      <c r="J551" s="95">
        <v>0.36</v>
      </c>
      <c r="K551" s="95">
        <v>0.36</v>
      </c>
      <c r="L551" s="95"/>
      <c r="M551" s="95"/>
      <c r="N551" s="107" t="s">
        <v>1186</v>
      </c>
      <c r="O551" s="6"/>
      <c r="P551" s="63"/>
    </row>
    <row r="552" spans="1:16" s="58" customFormat="1" ht="102" x14ac:dyDescent="0.2">
      <c r="A552" s="365" t="s">
        <v>2864</v>
      </c>
      <c r="B552" s="323" t="s">
        <v>2623</v>
      </c>
      <c r="C552" s="136" t="s">
        <v>1188</v>
      </c>
      <c r="D552" s="35"/>
      <c r="E552" s="173" t="s">
        <v>21</v>
      </c>
      <c r="F552" s="173" t="s">
        <v>21</v>
      </c>
      <c r="G552" s="173"/>
      <c r="H552" s="173"/>
      <c r="I552" s="173"/>
      <c r="J552" s="95">
        <v>1.2</v>
      </c>
      <c r="K552" s="95">
        <v>1.2</v>
      </c>
      <c r="L552" s="95"/>
      <c r="M552" s="95"/>
      <c r="N552" s="107" t="s">
        <v>3328</v>
      </c>
      <c r="O552" s="6"/>
      <c r="P552" s="63"/>
    </row>
    <row r="553" spans="1:16" s="58" customFormat="1" x14ac:dyDescent="0.2">
      <c r="A553" s="390"/>
      <c r="B553" s="748" t="s">
        <v>1293</v>
      </c>
      <c r="C553" s="749"/>
      <c r="D553" s="749"/>
      <c r="E553" s="749"/>
      <c r="F553" s="749"/>
      <c r="G553" s="749"/>
      <c r="H553" s="749"/>
      <c r="I553" s="750"/>
      <c r="J553" s="492">
        <f>J505</f>
        <v>17.730000000000004</v>
      </c>
      <c r="K553" s="492">
        <f>K505</f>
        <v>11.23</v>
      </c>
      <c r="L553" s="492">
        <f>L505</f>
        <v>6.5</v>
      </c>
      <c r="M553" s="492">
        <f>M505</f>
        <v>0</v>
      </c>
      <c r="N553" s="493"/>
      <c r="O553" s="493"/>
      <c r="P553" s="63"/>
    </row>
    <row r="554" spans="1:16" s="58" customFormat="1" ht="13.5" thickBot="1" x14ac:dyDescent="0.25">
      <c r="A554" s="391"/>
      <c r="B554" s="748" t="s">
        <v>1294</v>
      </c>
      <c r="C554" s="749"/>
      <c r="D554" s="749"/>
      <c r="E554" s="749"/>
      <c r="F554" s="749"/>
      <c r="G554" s="749"/>
      <c r="H554" s="749"/>
      <c r="I554" s="750"/>
      <c r="J554" s="492">
        <f>SUM(K554:M554)</f>
        <v>99.999999999999972</v>
      </c>
      <c r="K554" s="494">
        <f>K553/$J553*100</f>
        <v>63.338973491257747</v>
      </c>
      <c r="L554" s="494">
        <f>L553/$J553*100</f>
        <v>36.661026508742232</v>
      </c>
      <c r="M554" s="494">
        <f>M553/$J553*100</f>
        <v>0</v>
      </c>
      <c r="N554" s="495"/>
      <c r="O554" s="496"/>
      <c r="P554" s="63"/>
    </row>
    <row r="555" spans="1:16" s="19" customFormat="1" ht="51" x14ac:dyDescent="0.2">
      <c r="A555" s="878">
        <v>82</v>
      </c>
      <c r="B555" s="856" t="s">
        <v>3034</v>
      </c>
      <c r="C555" s="427" t="s">
        <v>2940</v>
      </c>
      <c r="D555" s="497">
        <v>8</v>
      </c>
      <c r="E555" s="497">
        <v>10</v>
      </c>
      <c r="F555" s="497">
        <v>15</v>
      </c>
      <c r="G555" s="497">
        <v>20</v>
      </c>
      <c r="H555" s="497">
        <v>25</v>
      </c>
      <c r="I555" s="497">
        <v>30</v>
      </c>
      <c r="J555" s="681">
        <f>J559+J568+J578</f>
        <v>14.200000000000001</v>
      </c>
      <c r="K555" s="681">
        <f>K559+K568+K578</f>
        <v>11.56</v>
      </c>
      <c r="L555" s="681">
        <f>L559+L568+L578</f>
        <v>2.64</v>
      </c>
      <c r="M555" s="681">
        <f>M559+M568+M578</f>
        <v>0</v>
      </c>
      <c r="N555" s="682" t="s">
        <v>551</v>
      </c>
      <c r="O555" s="682"/>
      <c r="P555" s="20"/>
    </row>
    <row r="556" spans="1:16" s="19" customFormat="1" ht="25.5" x14ac:dyDescent="0.2">
      <c r="A556" s="878"/>
      <c r="B556" s="606"/>
      <c r="C556" s="13" t="s">
        <v>600</v>
      </c>
      <c r="D556" s="498">
        <v>6</v>
      </c>
      <c r="E556" s="498">
        <v>6</v>
      </c>
      <c r="F556" s="498">
        <v>10</v>
      </c>
      <c r="G556" s="498">
        <v>14</v>
      </c>
      <c r="H556" s="498">
        <v>18</v>
      </c>
      <c r="I556" s="498">
        <v>24</v>
      </c>
      <c r="J556" s="669"/>
      <c r="K556" s="669"/>
      <c r="L556" s="669"/>
      <c r="M556" s="669"/>
      <c r="N556" s="657"/>
      <c r="O556" s="657"/>
      <c r="P556" s="20"/>
    </row>
    <row r="557" spans="1:16" s="19" customFormat="1" x14ac:dyDescent="0.2">
      <c r="A557" s="878"/>
      <c r="B557" s="606"/>
      <c r="C557" s="13" t="s">
        <v>601</v>
      </c>
      <c r="D557" s="498">
        <v>2</v>
      </c>
      <c r="E557" s="498">
        <f>E555-E556</f>
        <v>4</v>
      </c>
      <c r="F557" s="498">
        <f>F555-F556</f>
        <v>5</v>
      </c>
      <c r="G557" s="498">
        <f>G555-G556</f>
        <v>6</v>
      </c>
      <c r="H557" s="498">
        <f>H555-H556</f>
        <v>7</v>
      </c>
      <c r="I557" s="498">
        <f>I555-I556</f>
        <v>6</v>
      </c>
      <c r="J557" s="669"/>
      <c r="K557" s="669"/>
      <c r="L557" s="669"/>
      <c r="M557" s="669"/>
      <c r="N557" s="657"/>
      <c r="O557" s="657"/>
      <c r="P557" s="20"/>
    </row>
    <row r="558" spans="1:16" s="19" customFormat="1" x14ac:dyDescent="0.2">
      <c r="A558" s="879"/>
      <c r="B558" s="607"/>
      <c r="C558" s="13" t="s">
        <v>602</v>
      </c>
      <c r="D558" s="498">
        <v>8</v>
      </c>
      <c r="E558" s="498">
        <v>10</v>
      </c>
      <c r="F558" s="498">
        <v>15</v>
      </c>
      <c r="G558" s="498">
        <v>20</v>
      </c>
      <c r="H558" s="498">
        <v>25</v>
      </c>
      <c r="I558" s="498">
        <v>30</v>
      </c>
      <c r="J558" s="670"/>
      <c r="K558" s="670"/>
      <c r="L558" s="670"/>
      <c r="M558" s="670"/>
      <c r="N558" s="658"/>
      <c r="O558" s="658"/>
      <c r="P558" s="20"/>
    </row>
    <row r="559" spans="1:16" s="19" customFormat="1" ht="38.25" x14ac:dyDescent="0.2">
      <c r="A559" s="884">
        <v>83</v>
      </c>
      <c r="B559" s="603" t="s">
        <v>3035</v>
      </c>
      <c r="C559" s="14" t="s">
        <v>2941</v>
      </c>
      <c r="D559" s="489">
        <v>50</v>
      </c>
      <c r="E559" s="197">
        <v>60</v>
      </c>
      <c r="F559" s="197">
        <v>80</v>
      </c>
      <c r="G559" s="197">
        <v>100</v>
      </c>
      <c r="H559" s="197">
        <v>120</v>
      </c>
      <c r="I559" s="489">
        <v>130</v>
      </c>
      <c r="J559" s="615">
        <f>SUM(J562:J567)</f>
        <v>2.6000000000000005</v>
      </c>
      <c r="K559" s="615">
        <f>SUM(K562:K567)</f>
        <v>2.6000000000000005</v>
      </c>
      <c r="L559" s="615">
        <f>SUM(L562:L567)</f>
        <v>0</v>
      </c>
      <c r="M559" s="615">
        <f>SUM(M562:M567)</f>
        <v>0</v>
      </c>
      <c r="N559" s="665" t="s">
        <v>551</v>
      </c>
      <c r="O559" s="665"/>
      <c r="P559" s="20"/>
    </row>
    <row r="560" spans="1:16" s="19" customFormat="1" ht="25.5" x14ac:dyDescent="0.2">
      <c r="A560" s="885"/>
      <c r="B560" s="614"/>
      <c r="C560" s="14" t="s">
        <v>603</v>
      </c>
      <c r="D560" s="489">
        <v>2</v>
      </c>
      <c r="E560" s="197">
        <v>4</v>
      </c>
      <c r="F560" s="197">
        <v>6</v>
      </c>
      <c r="G560" s="197">
        <v>8</v>
      </c>
      <c r="H560" s="197">
        <v>10</v>
      </c>
      <c r="I560" s="489">
        <v>12</v>
      </c>
      <c r="J560" s="616"/>
      <c r="K560" s="616"/>
      <c r="L560" s="616"/>
      <c r="M560" s="616"/>
      <c r="N560" s="666"/>
      <c r="O560" s="666"/>
      <c r="P560" s="20"/>
    </row>
    <row r="561" spans="1:18" s="19" customFormat="1" ht="25.5" x14ac:dyDescent="0.2">
      <c r="A561" s="886"/>
      <c r="B561" s="604"/>
      <c r="C561" s="14" t="s">
        <v>604</v>
      </c>
      <c r="D561" s="489">
        <v>5</v>
      </c>
      <c r="E561" s="197">
        <v>8</v>
      </c>
      <c r="F561" s="197">
        <v>10</v>
      </c>
      <c r="G561" s="197">
        <v>12</v>
      </c>
      <c r="H561" s="197">
        <v>14</v>
      </c>
      <c r="I561" s="489">
        <v>16</v>
      </c>
      <c r="J561" s="617"/>
      <c r="K561" s="617"/>
      <c r="L561" s="617"/>
      <c r="M561" s="617"/>
      <c r="N561" s="667"/>
      <c r="O561" s="667"/>
      <c r="P561" s="20"/>
    </row>
    <row r="562" spans="1:18" s="19" customFormat="1" ht="63.75" x14ac:dyDescent="0.2">
      <c r="A562" s="365" t="s">
        <v>2861</v>
      </c>
      <c r="B562" s="301" t="s">
        <v>2257</v>
      </c>
      <c r="C562" s="16" t="s">
        <v>1320</v>
      </c>
      <c r="D562" s="36"/>
      <c r="E562" s="36" t="s">
        <v>21</v>
      </c>
      <c r="F562" s="36"/>
      <c r="G562" s="36"/>
      <c r="H562" s="36"/>
      <c r="I562" s="36"/>
      <c r="J562" s="105">
        <v>1</v>
      </c>
      <c r="K562" s="105">
        <v>1</v>
      </c>
      <c r="L562" s="105"/>
      <c r="M562" s="105"/>
      <c r="N562" s="2" t="s">
        <v>605</v>
      </c>
      <c r="O562" s="4"/>
      <c r="P562" s="20"/>
    </row>
    <row r="563" spans="1:18" s="19" customFormat="1" ht="38.25" x14ac:dyDescent="0.2">
      <c r="A563" s="365" t="s">
        <v>2862</v>
      </c>
      <c r="B563" s="301" t="s">
        <v>2428</v>
      </c>
      <c r="C563" s="16" t="s">
        <v>606</v>
      </c>
      <c r="D563" s="36"/>
      <c r="E563" s="36" t="s">
        <v>21</v>
      </c>
      <c r="F563" s="36" t="s">
        <v>21</v>
      </c>
      <c r="G563" s="36"/>
      <c r="H563" s="36"/>
      <c r="I563" s="36"/>
      <c r="J563" s="105">
        <v>0.2</v>
      </c>
      <c r="K563" s="105">
        <v>0.2</v>
      </c>
      <c r="L563" s="105"/>
      <c r="M563" s="105"/>
      <c r="N563" s="6" t="s">
        <v>607</v>
      </c>
      <c r="O563" s="4"/>
      <c r="P563" s="20"/>
    </row>
    <row r="564" spans="1:18" s="19" customFormat="1" ht="38.25" x14ac:dyDescent="0.2">
      <c r="A564" s="365" t="s">
        <v>2863</v>
      </c>
      <c r="B564" s="301" t="s">
        <v>2518</v>
      </c>
      <c r="C564" s="16" t="s">
        <v>608</v>
      </c>
      <c r="D564" s="36"/>
      <c r="E564" s="36" t="s">
        <v>21</v>
      </c>
      <c r="F564" s="36"/>
      <c r="G564" s="36"/>
      <c r="H564" s="36"/>
      <c r="I564" s="36"/>
      <c r="J564" s="105">
        <v>0.1</v>
      </c>
      <c r="K564" s="105">
        <v>0.1</v>
      </c>
      <c r="L564" s="105"/>
      <c r="M564" s="105"/>
      <c r="N564" s="6" t="s">
        <v>607</v>
      </c>
      <c r="O564" s="4"/>
      <c r="P564" s="20"/>
    </row>
    <row r="565" spans="1:18" s="19" customFormat="1" ht="38.25" x14ac:dyDescent="0.2">
      <c r="A565" s="365" t="s">
        <v>2864</v>
      </c>
      <c r="B565" s="301" t="s">
        <v>2624</v>
      </c>
      <c r="C565" s="16" t="s">
        <v>609</v>
      </c>
      <c r="D565" s="36"/>
      <c r="E565" s="36" t="s">
        <v>21</v>
      </c>
      <c r="F565" s="36"/>
      <c r="G565" s="36"/>
      <c r="H565" s="36"/>
      <c r="I565" s="36"/>
      <c r="J565" s="105">
        <v>0.1</v>
      </c>
      <c r="K565" s="105">
        <v>0.1</v>
      </c>
      <c r="L565" s="105"/>
      <c r="M565" s="105"/>
      <c r="N565" s="6" t="s">
        <v>607</v>
      </c>
      <c r="O565" s="4"/>
      <c r="P565" s="20"/>
    </row>
    <row r="566" spans="1:18" s="20" customFormat="1" ht="38.25" x14ac:dyDescent="0.2">
      <c r="A566" s="365" t="s">
        <v>2865</v>
      </c>
      <c r="B566" s="303" t="s">
        <v>2740</v>
      </c>
      <c r="C566" s="15" t="s">
        <v>610</v>
      </c>
      <c r="D566" s="38"/>
      <c r="E566" s="38" t="s">
        <v>21</v>
      </c>
      <c r="F566" s="38" t="s">
        <v>21</v>
      </c>
      <c r="G566" s="38"/>
      <c r="H566" s="38"/>
      <c r="I566" s="38"/>
      <c r="J566" s="105">
        <v>1</v>
      </c>
      <c r="K566" s="105">
        <v>1</v>
      </c>
      <c r="L566" s="105"/>
      <c r="M566" s="105"/>
      <c r="N566" s="6" t="s">
        <v>611</v>
      </c>
      <c r="O566" s="38"/>
    </row>
    <row r="567" spans="1:18" s="23" customFormat="1" ht="38.25" x14ac:dyDescent="0.2">
      <c r="A567" s="365" t="s">
        <v>2866</v>
      </c>
      <c r="B567" s="301" t="s">
        <v>2777</v>
      </c>
      <c r="C567" s="16" t="s">
        <v>612</v>
      </c>
      <c r="D567" s="36"/>
      <c r="E567" s="36" t="s">
        <v>21</v>
      </c>
      <c r="F567" s="36"/>
      <c r="G567" s="36"/>
      <c r="H567" s="36"/>
      <c r="I567" s="36"/>
      <c r="J567" s="105">
        <v>0.2</v>
      </c>
      <c r="K567" s="105">
        <v>0.2</v>
      </c>
      <c r="L567" s="105"/>
      <c r="M567" s="105"/>
      <c r="N567" s="6" t="s">
        <v>607</v>
      </c>
      <c r="O567" s="38"/>
      <c r="P567" s="20"/>
      <c r="Q567" s="19"/>
      <c r="R567" s="19"/>
    </row>
    <row r="568" spans="1:18" s="19" customFormat="1" ht="38.25" x14ac:dyDescent="0.2">
      <c r="A568" s="877">
        <v>84</v>
      </c>
      <c r="B568" s="603" t="s">
        <v>3036</v>
      </c>
      <c r="C568" s="14" t="s">
        <v>2942</v>
      </c>
      <c r="D568" s="197">
        <v>20</v>
      </c>
      <c r="E568" s="197">
        <v>23</v>
      </c>
      <c r="F568" s="197">
        <v>23</v>
      </c>
      <c r="G568" s="197">
        <v>23</v>
      </c>
      <c r="H568" s="197">
        <v>23</v>
      </c>
      <c r="I568" s="197">
        <v>23</v>
      </c>
      <c r="J568" s="615">
        <f>SUM(J570:J577)</f>
        <v>9.09</v>
      </c>
      <c r="K568" s="615">
        <f>SUM(K570:K577)</f>
        <v>6.4499999999999993</v>
      </c>
      <c r="L568" s="615">
        <f>SUM(L570:L577)</f>
        <v>2.64</v>
      </c>
      <c r="M568" s="615">
        <f>SUM(M570:M577)</f>
        <v>0</v>
      </c>
      <c r="N568" s="665" t="s">
        <v>551</v>
      </c>
      <c r="O568" s="665"/>
      <c r="P568" s="20"/>
    </row>
    <row r="569" spans="1:18" s="19" customFormat="1" x14ac:dyDescent="0.2">
      <c r="A569" s="879"/>
      <c r="B569" s="604"/>
      <c r="C569" s="14" t="s">
        <v>613</v>
      </c>
      <c r="D569" s="167" t="s">
        <v>73</v>
      </c>
      <c r="E569" s="197">
        <v>19</v>
      </c>
      <c r="F569" s="197">
        <v>19</v>
      </c>
      <c r="G569" s="197">
        <v>19</v>
      </c>
      <c r="H569" s="197">
        <v>19</v>
      </c>
      <c r="I569" s="197">
        <v>19</v>
      </c>
      <c r="J569" s="617"/>
      <c r="K569" s="617"/>
      <c r="L569" s="617"/>
      <c r="M569" s="617"/>
      <c r="N569" s="667"/>
      <c r="O569" s="667"/>
      <c r="P569" s="20"/>
    </row>
    <row r="570" spans="1:18" s="20" customFormat="1" ht="38.25" x14ac:dyDescent="0.2">
      <c r="A570" s="435" t="s">
        <v>2861</v>
      </c>
      <c r="B570" s="303" t="s">
        <v>2258</v>
      </c>
      <c r="C570" s="15" t="s">
        <v>614</v>
      </c>
      <c r="D570" s="38"/>
      <c r="E570" s="38" t="s">
        <v>21</v>
      </c>
      <c r="F570" s="38" t="s">
        <v>21</v>
      </c>
      <c r="G570" s="38" t="s">
        <v>21</v>
      </c>
      <c r="H570" s="38"/>
      <c r="I570" s="38"/>
      <c r="J570" s="109">
        <v>1.9</v>
      </c>
      <c r="K570" s="109">
        <v>1.9</v>
      </c>
      <c r="L570" s="108"/>
      <c r="M570" s="109"/>
      <c r="N570" s="6" t="s">
        <v>551</v>
      </c>
      <c r="O570" s="38"/>
    </row>
    <row r="571" spans="1:18" s="19" customFormat="1" ht="38.25" x14ac:dyDescent="0.2">
      <c r="A571" s="435" t="s">
        <v>2862</v>
      </c>
      <c r="B571" s="301" t="s">
        <v>2429</v>
      </c>
      <c r="C571" s="16" t="s">
        <v>1068</v>
      </c>
      <c r="D571" s="36"/>
      <c r="E571" s="36" t="s">
        <v>21</v>
      </c>
      <c r="F571" s="36" t="s">
        <v>21</v>
      </c>
      <c r="G571" s="36" t="s">
        <v>21</v>
      </c>
      <c r="H571" s="36" t="s">
        <v>21</v>
      </c>
      <c r="I571" s="36" t="s">
        <v>21</v>
      </c>
      <c r="J571" s="109">
        <v>2</v>
      </c>
      <c r="K571" s="110">
        <v>2</v>
      </c>
      <c r="L571" s="109"/>
      <c r="M571" s="109"/>
      <c r="N571" s="6" t="s">
        <v>607</v>
      </c>
      <c r="O571" s="4"/>
      <c r="P571" s="20"/>
    </row>
    <row r="572" spans="1:18" s="19" customFormat="1" ht="51" x14ac:dyDescent="0.2">
      <c r="A572" s="435" t="s">
        <v>2863</v>
      </c>
      <c r="B572" s="301" t="s">
        <v>2519</v>
      </c>
      <c r="C572" s="16" t="s">
        <v>615</v>
      </c>
      <c r="D572" s="36"/>
      <c r="E572" s="36" t="s">
        <v>21</v>
      </c>
      <c r="F572" s="36" t="s">
        <v>21</v>
      </c>
      <c r="G572" s="36" t="s">
        <v>21</v>
      </c>
      <c r="H572" s="36" t="s">
        <v>21</v>
      </c>
      <c r="I572" s="36" t="s">
        <v>21</v>
      </c>
      <c r="J572" s="109">
        <v>1</v>
      </c>
      <c r="K572" s="109">
        <v>0.2</v>
      </c>
      <c r="L572" s="109">
        <v>0.8</v>
      </c>
      <c r="M572" s="109"/>
      <c r="N572" s="8" t="s">
        <v>616</v>
      </c>
      <c r="O572" s="8" t="s">
        <v>596</v>
      </c>
      <c r="P572" s="20"/>
    </row>
    <row r="573" spans="1:18" s="19" customFormat="1" ht="51" x14ac:dyDescent="0.2">
      <c r="A573" s="435" t="s">
        <v>2864</v>
      </c>
      <c r="B573" s="301" t="s">
        <v>2625</v>
      </c>
      <c r="C573" s="18" t="s">
        <v>617</v>
      </c>
      <c r="D573" s="36"/>
      <c r="E573" s="36" t="s">
        <v>21</v>
      </c>
      <c r="F573" s="36"/>
      <c r="G573" s="36"/>
      <c r="H573" s="36"/>
      <c r="I573" s="36"/>
      <c r="J573" s="109">
        <v>0.1</v>
      </c>
      <c r="K573" s="109">
        <v>0.1</v>
      </c>
      <c r="L573" s="109"/>
      <c r="M573" s="109"/>
      <c r="N573" s="6" t="s">
        <v>607</v>
      </c>
      <c r="O573" s="4"/>
      <c r="P573" s="20"/>
    </row>
    <row r="574" spans="1:18" s="59" customFormat="1" ht="63.75" x14ac:dyDescent="0.2">
      <c r="A574" s="435" t="s">
        <v>2865</v>
      </c>
      <c r="B574" s="323" t="s">
        <v>2741</v>
      </c>
      <c r="C574" s="136" t="s">
        <v>503</v>
      </c>
      <c r="D574" s="111"/>
      <c r="E574" s="111" t="s">
        <v>21</v>
      </c>
      <c r="F574" s="111"/>
      <c r="G574" s="111"/>
      <c r="H574" s="111"/>
      <c r="I574" s="111"/>
      <c r="J574" s="112">
        <v>0.25</v>
      </c>
      <c r="K574" s="112">
        <v>0.25</v>
      </c>
      <c r="L574" s="112"/>
      <c r="M574" s="112"/>
      <c r="N574" s="107" t="s">
        <v>3329</v>
      </c>
      <c r="O574" s="113"/>
      <c r="P574" s="63"/>
      <c r="Q574" s="58"/>
      <c r="R574" s="58"/>
    </row>
    <row r="575" spans="1:18" s="59" customFormat="1" ht="51" x14ac:dyDescent="0.2">
      <c r="A575" s="435" t="s">
        <v>2866</v>
      </c>
      <c r="B575" s="323" t="s">
        <v>2778</v>
      </c>
      <c r="C575" s="136" t="s">
        <v>1191</v>
      </c>
      <c r="D575" s="111"/>
      <c r="E575" s="111" t="s">
        <v>21</v>
      </c>
      <c r="F575" s="111" t="s">
        <v>21</v>
      </c>
      <c r="G575" s="111"/>
      <c r="H575" s="111"/>
      <c r="I575" s="111"/>
      <c r="J575" s="112">
        <v>0.22</v>
      </c>
      <c r="K575" s="112">
        <v>0.22</v>
      </c>
      <c r="L575" s="112"/>
      <c r="M575" s="112"/>
      <c r="N575" s="107" t="s">
        <v>3329</v>
      </c>
      <c r="O575" s="113"/>
      <c r="P575" s="63"/>
      <c r="Q575" s="58"/>
      <c r="R575" s="58"/>
    </row>
    <row r="576" spans="1:18" s="59" customFormat="1" ht="38.25" x14ac:dyDescent="0.2">
      <c r="A576" s="435" t="s">
        <v>2867</v>
      </c>
      <c r="B576" s="323" t="s">
        <v>2102</v>
      </c>
      <c r="C576" s="136" t="s">
        <v>1508</v>
      </c>
      <c r="D576" s="111"/>
      <c r="E576" s="111" t="s">
        <v>21</v>
      </c>
      <c r="F576" s="111"/>
      <c r="G576" s="111"/>
      <c r="H576" s="111"/>
      <c r="I576" s="111"/>
      <c r="J576" s="112">
        <v>0.52</v>
      </c>
      <c r="K576" s="112">
        <v>0.12</v>
      </c>
      <c r="L576" s="112">
        <v>0.4</v>
      </c>
      <c r="M576" s="112"/>
      <c r="N576" s="107" t="s">
        <v>1189</v>
      </c>
      <c r="O576" s="107" t="s">
        <v>66</v>
      </c>
      <c r="P576" s="63"/>
      <c r="Q576" s="58"/>
      <c r="R576" s="58"/>
    </row>
    <row r="577" spans="1:18" s="59" customFormat="1" ht="25.5" x14ac:dyDescent="0.2">
      <c r="A577" s="435" t="s">
        <v>2868</v>
      </c>
      <c r="B577" s="323" t="s">
        <v>2142</v>
      </c>
      <c r="C577" s="136" t="s">
        <v>1192</v>
      </c>
      <c r="D577" s="111"/>
      <c r="E577" s="111" t="s">
        <v>21</v>
      </c>
      <c r="F577" s="111" t="s">
        <v>21</v>
      </c>
      <c r="G577" s="111" t="s">
        <v>21</v>
      </c>
      <c r="H577" s="111"/>
      <c r="I577" s="111"/>
      <c r="J577" s="112">
        <v>3.1</v>
      </c>
      <c r="K577" s="112">
        <v>1.66</v>
      </c>
      <c r="L577" s="112">
        <v>1.44</v>
      </c>
      <c r="M577" s="112"/>
      <c r="N577" s="107" t="s">
        <v>3330</v>
      </c>
      <c r="O577" s="107" t="s">
        <v>1190</v>
      </c>
      <c r="P577" s="63"/>
      <c r="Q577" s="58"/>
      <c r="R577" s="58"/>
    </row>
    <row r="578" spans="1:18" s="19" customFormat="1" ht="38.25" x14ac:dyDescent="0.2">
      <c r="A578" s="435">
        <v>85</v>
      </c>
      <c r="B578" s="302" t="s">
        <v>3037</v>
      </c>
      <c r="C578" s="14" t="s">
        <v>2943</v>
      </c>
      <c r="D578" s="181">
        <v>10</v>
      </c>
      <c r="E578" s="141">
        <v>20</v>
      </c>
      <c r="F578" s="141">
        <v>40</v>
      </c>
      <c r="G578" s="141">
        <v>70</v>
      </c>
      <c r="H578" s="141">
        <v>90</v>
      </c>
      <c r="I578" s="141">
        <v>120</v>
      </c>
      <c r="J578" s="167">
        <f>SUM(J579:J580)</f>
        <v>2.5099999999999998</v>
      </c>
      <c r="K578" s="167">
        <f>SUM(K579:K580)</f>
        <v>2.5099999999999998</v>
      </c>
      <c r="L578" s="167">
        <f>SUM(L579:L580)</f>
        <v>0</v>
      </c>
      <c r="M578" s="167">
        <f>SUM(M579:M580)</f>
        <v>0</v>
      </c>
      <c r="N578" s="284" t="s">
        <v>551</v>
      </c>
      <c r="O578" s="282"/>
      <c r="P578" s="51"/>
    </row>
    <row r="579" spans="1:18" s="19" customFormat="1" ht="63.75" x14ac:dyDescent="0.2">
      <c r="A579" s="435" t="s">
        <v>2861</v>
      </c>
      <c r="B579" s="301" t="s">
        <v>2259</v>
      </c>
      <c r="C579" s="16" t="s">
        <v>618</v>
      </c>
      <c r="D579" s="37"/>
      <c r="E579" s="36" t="s">
        <v>21</v>
      </c>
      <c r="F579" s="36" t="s">
        <v>21</v>
      </c>
      <c r="G579" s="36"/>
      <c r="H579" s="36"/>
      <c r="I579" s="36"/>
      <c r="J579" s="105">
        <v>0.51</v>
      </c>
      <c r="K579" s="105">
        <v>0.51</v>
      </c>
      <c r="L579" s="43"/>
      <c r="M579" s="43"/>
      <c r="N579" s="6" t="s">
        <v>607</v>
      </c>
      <c r="O579" s="8" t="s">
        <v>596</v>
      </c>
      <c r="P579" s="20"/>
    </row>
    <row r="580" spans="1:18" s="19" customFormat="1" ht="63.75" x14ac:dyDescent="0.2">
      <c r="A580" s="434" t="s">
        <v>2862</v>
      </c>
      <c r="B580" s="301" t="s">
        <v>2430</v>
      </c>
      <c r="C580" s="16" t="s">
        <v>619</v>
      </c>
      <c r="D580" s="36"/>
      <c r="E580" s="36" t="s">
        <v>21</v>
      </c>
      <c r="F580" s="36" t="s">
        <v>21</v>
      </c>
      <c r="G580" s="36" t="s">
        <v>21</v>
      </c>
      <c r="H580" s="36" t="s">
        <v>21</v>
      </c>
      <c r="I580" s="36" t="s">
        <v>21</v>
      </c>
      <c r="J580" s="105">
        <v>2</v>
      </c>
      <c r="K580" s="105">
        <v>2</v>
      </c>
      <c r="L580" s="43"/>
      <c r="M580" s="43"/>
      <c r="N580" s="6" t="s">
        <v>607</v>
      </c>
      <c r="O580" s="4"/>
      <c r="P580" s="20"/>
    </row>
    <row r="581" spans="1:18" s="58" customFormat="1" x14ac:dyDescent="0.2">
      <c r="A581" s="392"/>
      <c r="B581" s="748" t="s">
        <v>1293</v>
      </c>
      <c r="C581" s="749"/>
      <c r="D581" s="749"/>
      <c r="E581" s="749"/>
      <c r="F581" s="749"/>
      <c r="G581" s="749"/>
      <c r="H581" s="749"/>
      <c r="I581" s="750"/>
      <c r="J581" s="499">
        <f>J555</f>
        <v>14.200000000000001</v>
      </c>
      <c r="K581" s="499">
        <f>K555</f>
        <v>11.56</v>
      </c>
      <c r="L581" s="499">
        <f>L555</f>
        <v>2.64</v>
      </c>
      <c r="M581" s="499">
        <f>M555</f>
        <v>0</v>
      </c>
      <c r="N581" s="495">
        <f>SUM(K581:M581)</f>
        <v>14.200000000000001</v>
      </c>
      <c r="O581" s="495">
        <f>J581-N581</f>
        <v>0</v>
      </c>
      <c r="P581" s="63"/>
    </row>
    <row r="582" spans="1:18" s="58" customFormat="1" x14ac:dyDescent="0.2">
      <c r="A582" s="393"/>
      <c r="B582" s="748" t="s">
        <v>1294</v>
      </c>
      <c r="C582" s="749"/>
      <c r="D582" s="749"/>
      <c r="E582" s="749"/>
      <c r="F582" s="749"/>
      <c r="G582" s="749"/>
      <c r="H582" s="749"/>
      <c r="I582" s="750"/>
      <c r="J582" s="499">
        <f>SUM(K582:M582)</f>
        <v>100</v>
      </c>
      <c r="K582" s="500">
        <f>K581/$J581*100</f>
        <v>81.408450704225359</v>
      </c>
      <c r="L582" s="500">
        <f>L581/$J581*100</f>
        <v>18.591549295774648</v>
      </c>
      <c r="M582" s="500">
        <f>M581/$J581*100</f>
        <v>0</v>
      </c>
      <c r="N582" s="493">
        <f>SUM(K582:M582)</f>
        <v>100</v>
      </c>
      <c r="O582" s="148"/>
      <c r="P582" s="63"/>
    </row>
    <row r="583" spans="1:18" s="58" customFormat="1" x14ac:dyDescent="0.2">
      <c r="A583" s="394"/>
      <c r="B583" s="621" t="s">
        <v>2832</v>
      </c>
      <c r="C583" s="622"/>
      <c r="D583" s="622"/>
      <c r="E583" s="622"/>
      <c r="F583" s="622"/>
      <c r="G583" s="622"/>
      <c r="H583" s="622"/>
      <c r="I583" s="623"/>
      <c r="J583" s="454">
        <f>J553+J581</f>
        <v>31.930000000000007</v>
      </c>
      <c r="K583" s="454">
        <f>K553+K581</f>
        <v>22.79</v>
      </c>
      <c r="L583" s="454">
        <f>L553+L581</f>
        <v>9.14</v>
      </c>
      <c r="M583" s="454">
        <f>M553+M581</f>
        <v>0</v>
      </c>
      <c r="N583" s="456"/>
      <c r="O583" s="456"/>
      <c r="P583" s="63"/>
    </row>
    <row r="584" spans="1:18" s="58" customFormat="1" x14ac:dyDescent="0.2">
      <c r="A584" s="395"/>
      <c r="B584" s="621" t="s">
        <v>2833</v>
      </c>
      <c r="C584" s="622"/>
      <c r="D584" s="622"/>
      <c r="E584" s="622"/>
      <c r="F584" s="622"/>
      <c r="G584" s="622"/>
      <c r="H584" s="622"/>
      <c r="I584" s="623"/>
      <c r="J584" s="454">
        <f>SUM(K584:M584)</f>
        <v>99.999999999999972</v>
      </c>
      <c r="K584" s="455">
        <f>K583/$J583*100</f>
        <v>71.374882555590332</v>
      </c>
      <c r="L584" s="455">
        <f>L583/$J583*100</f>
        <v>28.625117444409643</v>
      </c>
      <c r="M584" s="455">
        <f>M583/$J583*100</f>
        <v>0</v>
      </c>
      <c r="N584" s="456"/>
      <c r="O584" s="457"/>
      <c r="P584" s="63"/>
    </row>
    <row r="585" spans="1:18" ht="13.5" thickBot="1" x14ac:dyDescent="0.25">
      <c r="A585" s="396"/>
      <c r="B585" s="625" t="s">
        <v>2857</v>
      </c>
      <c r="C585" s="626"/>
      <c r="D585" s="626"/>
      <c r="E585" s="626"/>
      <c r="F585" s="626"/>
      <c r="G585" s="626"/>
      <c r="H585" s="626"/>
      <c r="I585" s="626"/>
      <c r="J585" s="626"/>
      <c r="K585" s="626"/>
      <c r="L585" s="626"/>
      <c r="M585" s="626"/>
      <c r="N585" s="626"/>
      <c r="O585" s="627"/>
    </row>
    <row r="586" spans="1:18" s="22" customFormat="1" ht="47.25" x14ac:dyDescent="0.2">
      <c r="A586" s="441">
        <v>86</v>
      </c>
      <c r="B586" s="501" t="s">
        <v>3038</v>
      </c>
      <c r="C586" s="502" t="s">
        <v>1370</v>
      </c>
      <c r="D586" s="503" t="s">
        <v>1193</v>
      </c>
      <c r="E586" s="503"/>
      <c r="F586" s="503" t="s">
        <v>1371</v>
      </c>
      <c r="G586" s="503"/>
      <c r="H586" s="503" t="s">
        <v>1372</v>
      </c>
      <c r="I586" s="503"/>
      <c r="J586" s="504">
        <f>J587+J613</f>
        <v>238.3</v>
      </c>
      <c r="K586" s="504">
        <f>K587+K613</f>
        <v>52.6</v>
      </c>
      <c r="L586" s="504">
        <f>L587+L613</f>
        <v>147.80000000000001</v>
      </c>
      <c r="M586" s="504">
        <f>M587+M613</f>
        <v>37.9</v>
      </c>
      <c r="N586" s="505" t="s">
        <v>1373</v>
      </c>
      <c r="O586" s="506"/>
      <c r="P586" s="20"/>
      <c r="Q586" s="20"/>
      <c r="R586" s="20"/>
    </row>
    <row r="587" spans="1:18" s="22" customFormat="1" ht="63" x14ac:dyDescent="0.2">
      <c r="A587" s="374">
        <v>87</v>
      </c>
      <c r="B587" s="507" t="s">
        <v>3039</v>
      </c>
      <c r="C587" s="508" t="s">
        <v>1374</v>
      </c>
      <c r="D587" s="509" t="s">
        <v>1375</v>
      </c>
      <c r="E587" s="509"/>
      <c r="F587" s="510" t="s">
        <v>1376</v>
      </c>
      <c r="G587" s="510"/>
      <c r="H587" s="510" t="s">
        <v>1377</v>
      </c>
      <c r="I587" s="509"/>
      <c r="J587" s="511">
        <f>J588+J602+J608</f>
        <v>63.300000000000004</v>
      </c>
      <c r="K587" s="511">
        <f>K588+K602+K608</f>
        <v>17.600000000000001</v>
      </c>
      <c r="L587" s="511">
        <f>L588+L602+L608</f>
        <v>37.200000000000003</v>
      </c>
      <c r="M587" s="511">
        <f>M588+M602+M608</f>
        <v>8.5</v>
      </c>
      <c r="N587" s="512" t="s">
        <v>1373</v>
      </c>
      <c r="O587" s="513" t="s">
        <v>1378</v>
      </c>
      <c r="P587" s="20" t="s">
        <v>80</v>
      </c>
      <c r="Q587" s="20"/>
      <c r="R587" s="20"/>
    </row>
    <row r="588" spans="1:18" s="22" customFormat="1" ht="78.75" x14ac:dyDescent="0.2">
      <c r="A588" s="896">
        <v>88</v>
      </c>
      <c r="B588" s="678" t="s">
        <v>3040</v>
      </c>
      <c r="C588" s="514" t="s">
        <v>1379</v>
      </c>
      <c r="D588" s="515" t="s">
        <v>73</v>
      </c>
      <c r="E588" s="515"/>
      <c r="F588" s="515"/>
      <c r="G588" s="515"/>
      <c r="H588" s="515"/>
      <c r="I588" s="515"/>
      <c r="J588" s="611">
        <f>SUM(J591:J601)</f>
        <v>52</v>
      </c>
      <c r="K588" s="611">
        <f>SUM(K591:K601)</f>
        <v>12.299999999999999</v>
      </c>
      <c r="L588" s="611">
        <f>SUM(L591:L601)</f>
        <v>31.7</v>
      </c>
      <c r="M588" s="611">
        <f>SUM(M591:M601)</f>
        <v>8</v>
      </c>
      <c r="N588" s="857" t="s">
        <v>1380</v>
      </c>
      <c r="O588" s="857"/>
      <c r="P588" s="20"/>
      <c r="Q588" s="20"/>
      <c r="R588" s="20"/>
    </row>
    <row r="589" spans="1:18" s="22" customFormat="1" ht="31.5" x14ac:dyDescent="0.2">
      <c r="A589" s="902"/>
      <c r="B589" s="679"/>
      <c r="C589" s="514" t="s">
        <v>1381</v>
      </c>
      <c r="D589" s="515" t="s">
        <v>73</v>
      </c>
      <c r="E589" s="516" t="s">
        <v>1382</v>
      </c>
      <c r="F589" s="516" t="s">
        <v>1383</v>
      </c>
      <c r="G589" s="516" t="s">
        <v>1384</v>
      </c>
      <c r="H589" s="516" t="s">
        <v>1385</v>
      </c>
      <c r="I589" s="516" t="s">
        <v>1386</v>
      </c>
      <c r="J589" s="612"/>
      <c r="K589" s="612"/>
      <c r="L589" s="612"/>
      <c r="M589" s="612"/>
      <c r="N589" s="858"/>
      <c r="O589" s="858"/>
      <c r="P589" s="20"/>
      <c r="Q589" s="20"/>
      <c r="R589" s="20"/>
    </row>
    <row r="590" spans="1:18" s="20" customFormat="1" ht="31.5" x14ac:dyDescent="0.2">
      <c r="A590" s="897"/>
      <c r="B590" s="680"/>
      <c r="C590" s="514" t="s">
        <v>1387</v>
      </c>
      <c r="D590" s="515" t="s">
        <v>73</v>
      </c>
      <c r="E590" s="516" t="s">
        <v>1388</v>
      </c>
      <c r="F590" s="516" t="s">
        <v>1389</v>
      </c>
      <c r="G590" s="516" t="s">
        <v>1390</v>
      </c>
      <c r="H590" s="516" t="s">
        <v>1391</v>
      </c>
      <c r="I590" s="516" t="s">
        <v>1392</v>
      </c>
      <c r="J590" s="613"/>
      <c r="K590" s="613"/>
      <c r="L590" s="613"/>
      <c r="M590" s="613"/>
      <c r="N590" s="859"/>
      <c r="O590" s="859"/>
    </row>
    <row r="591" spans="1:18" s="20" customFormat="1" ht="94.5" x14ac:dyDescent="0.2">
      <c r="A591" s="375" t="s">
        <v>2861</v>
      </c>
      <c r="B591" s="326" t="s">
        <v>2260</v>
      </c>
      <c r="C591" s="240" t="s">
        <v>1566</v>
      </c>
      <c r="D591" s="252"/>
      <c r="E591" s="242" t="s">
        <v>21</v>
      </c>
      <c r="F591" s="242" t="s">
        <v>21</v>
      </c>
      <c r="G591" s="242" t="s">
        <v>21</v>
      </c>
      <c r="H591" s="242"/>
      <c r="I591" s="242"/>
      <c r="J591" s="253">
        <v>5</v>
      </c>
      <c r="K591" s="253">
        <v>1</v>
      </c>
      <c r="L591" s="253">
        <v>4</v>
      </c>
      <c r="M591" s="254"/>
      <c r="N591" s="252" t="s">
        <v>1393</v>
      </c>
      <c r="O591" s="252" t="s">
        <v>387</v>
      </c>
    </row>
    <row r="592" spans="1:18" s="20" customFormat="1" ht="78.75" x14ac:dyDescent="0.2">
      <c r="A592" s="375" t="s">
        <v>2862</v>
      </c>
      <c r="B592" s="326" t="s">
        <v>2431</v>
      </c>
      <c r="C592" s="240" t="s">
        <v>1394</v>
      </c>
      <c r="D592" s="242"/>
      <c r="E592" s="242" t="s">
        <v>21</v>
      </c>
      <c r="F592" s="242"/>
      <c r="G592" s="242"/>
      <c r="H592" s="242"/>
      <c r="I592" s="242"/>
      <c r="J592" s="254">
        <v>0.5</v>
      </c>
      <c r="K592" s="254">
        <v>0.5</v>
      </c>
      <c r="L592" s="254"/>
      <c r="M592" s="254"/>
      <c r="N592" s="252" t="s">
        <v>1395</v>
      </c>
      <c r="O592" s="252"/>
    </row>
    <row r="593" spans="1:18" s="20" customFormat="1" ht="94.5" x14ac:dyDescent="0.2">
      <c r="A593" s="375" t="s">
        <v>2863</v>
      </c>
      <c r="B593" s="327" t="s">
        <v>2520</v>
      </c>
      <c r="C593" s="240" t="s">
        <v>1396</v>
      </c>
      <c r="D593" s="242"/>
      <c r="E593" s="242" t="s">
        <v>21</v>
      </c>
      <c r="F593" s="242"/>
      <c r="G593" s="242"/>
      <c r="H593" s="242"/>
      <c r="I593" s="242"/>
      <c r="J593" s="254">
        <v>0.5</v>
      </c>
      <c r="K593" s="254">
        <v>0.5</v>
      </c>
      <c r="L593" s="254"/>
      <c r="M593" s="254"/>
      <c r="N593" s="252" t="s">
        <v>1397</v>
      </c>
      <c r="O593" s="252"/>
    </row>
    <row r="594" spans="1:18" s="20" customFormat="1" ht="94.5" x14ac:dyDescent="0.2">
      <c r="A594" s="375" t="s">
        <v>2864</v>
      </c>
      <c r="B594" s="328" t="s">
        <v>2626</v>
      </c>
      <c r="C594" s="240" t="s">
        <v>1398</v>
      </c>
      <c r="D594" s="252" t="s">
        <v>73</v>
      </c>
      <c r="E594" s="252" t="s">
        <v>21</v>
      </c>
      <c r="F594" s="252" t="s">
        <v>21</v>
      </c>
      <c r="G594" s="252" t="s">
        <v>21</v>
      </c>
      <c r="H594" s="252"/>
      <c r="I594" s="252"/>
      <c r="J594" s="254">
        <v>2.2000000000000002</v>
      </c>
      <c r="K594" s="254">
        <v>0.5</v>
      </c>
      <c r="L594" s="254">
        <v>1.7</v>
      </c>
      <c r="M594" s="254"/>
      <c r="N594" s="252" t="s">
        <v>427</v>
      </c>
      <c r="O594" s="252" t="s">
        <v>387</v>
      </c>
    </row>
    <row r="595" spans="1:18" s="20" customFormat="1" ht="110.25" x14ac:dyDescent="0.2">
      <c r="A595" s="375" t="s">
        <v>2865</v>
      </c>
      <c r="B595" s="326" t="s">
        <v>2742</v>
      </c>
      <c r="C595" s="241" t="s">
        <v>1399</v>
      </c>
      <c r="D595" s="242"/>
      <c r="E595" s="252" t="s">
        <v>21</v>
      </c>
      <c r="F595" s="252"/>
      <c r="G595" s="252"/>
      <c r="H595" s="252"/>
      <c r="I595" s="252"/>
      <c r="J595" s="254">
        <v>0.2</v>
      </c>
      <c r="K595" s="254">
        <v>0.2</v>
      </c>
      <c r="L595" s="254"/>
      <c r="M595" s="254"/>
      <c r="N595" s="252" t="s">
        <v>1395</v>
      </c>
      <c r="O595" s="252"/>
    </row>
    <row r="596" spans="1:18" s="20" customFormat="1" ht="110.25" x14ac:dyDescent="0.2">
      <c r="A596" s="375" t="s">
        <v>2866</v>
      </c>
      <c r="B596" s="326" t="s">
        <v>2779</v>
      </c>
      <c r="C596" s="240" t="s">
        <v>1400</v>
      </c>
      <c r="D596" s="252"/>
      <c r="E596" s="252" t="s">
        <v>21</v>
      </c>
      <c r="F596" s="252" t="s">
        <v>21</v>
      </c>
      <c r="G596" s="252" t="s">
        <v>21</v>
      </c>
      <c r="H596" s="252" t="s">
        <v>21</v>
      </c>
      <c r="I596" s="252" t="s">
        <v>21</v>
      </c>
      <c r="J596" s="254">
        <v>1.2</v>
      </c>
      <c r="K596" s="254">
        <v>0.4</v>
      </c>
      <c r="L596" s="254">
        <v>0.8</v>
      </c>
      <c r="M596" s="254"/>
      <c r="N596" s="252" t="s">
        <v>1395</v>
      </c>
      <c r="O596" s="252" t="s">
        <v>387</v>
      </c>
    </row>
    <row r="597" spans="1:18" s="20" customFormat="1" ht="94.5" x14ac:dyDescent="0.2">
      <c r="A597" s="375" t="s">
        <v>2867</v>
      </c>
      <c r="B597" s="326" t="s">
        <v>2103</v>
      </c>
      <c r="C597" s="240" t="s">
        <v>1401</v>
      </c>
      <c r="D597" s="252"/>
      <c r="E597" s="252" t="s">
        <v>21</v>
      </c>
      <c r="F597" s="252"/>
      <c r="G597" s="252"/>
      <c r="H597" s="252"/>
      <c r="I597" s="252"/>
      <c r="J597" s="254">
        <v>1.2</v>
      </c>
      <c r="K597" s="254">
        <v>0.4</v>
      </c>
      <c r="L597" s="254">
        <v>0.8</v>
      </c>
      <c r="M597" s="254"/>
      <c r="N597" s="252" t="s">
        <v>1395</v>
      </c>
      <c r="O597" s="252" t="s">
        <v>498</v>
      </c>
    </row>
    <row r="598" spans="1:18" s="20" customFormat="1" ht="47.25" x14ac:dyDescent="0.2">
      <c r="A598" s="375" t="s">
        <v>2868</v>
      </c>
      <c r="B598" s="326" t="s">
        <v>2143</v>
      </c>
      <c r="C598" s="240" t="s">
        <v>1402</v>
      </c>
      <c r="D598" s="252"/>
      <c r="E598" s="252" t="s">
        <v>21</v>
      </c>
      <c r="F598" s="252" t="s">
        <v>21</v>
      </c>
      <c r="G598" s="252" t="s">
        <v>21</v>
      </c>
      <c r="H598" s="252" t="s">
        <v>21</v>
      </c>
      <c r="I598" s="252" t="s">
        <v>21</v>
      </c>
      <c r="J598" s="253">
        <v>40</v>
      </c>
      <c r="K598" s="253">
        <v>8</v>
      </c>
      <c r="L598" s="253">
        <v>24</v>
      </c>
      <c r="M598" s="253">
        <v>8</v>
      </c>
      <c r="N598" s="252" t="s">
        <v>1395</v>
      </c>
      <c r="O598" s="252" t="s">
        <v>1403</v>
      </c>
    </row>
    <row r="599" spans="1:18" s="20" customFormat="1" ht="110.25" x14ac:dyDescent="0.2">
      <c r="A599" s="375" t="s">
        <v>2869</v>
      </c>
      <c r="B599" s="326" t="s">
        <v>2167</v>
      </c>
      <c r="C599" s="241" t="s">
        <v>1404</v>
      </c>
      <c r="D599" s="242"/>
      <c r="E599" s="252" t="s">
        <v>21</v>
      </c>
      <c r="F599" s="252"/>
      <c r="G599" s="252"/>
      <c r="H599" s="252"/>
      <c r="I599" s="252"/>
      <c r="J599" s="254">
        <v>0.2</v>
      </c>
      <c r="K599" s="254">
        <v>0.2</v>
      </c>
      <c r="L599" s="254"/>
      <c r="M599" s="254"/>
      <c r="N599" s="252" t="s">
        <v>1021</v>
      </c>
      <c r="O599" s="252"/>
    </row>
    <row r="600" spans="1:18" s="22" customFormat="1" ht="110.25" x14ac:dyDescent="0.25">
      <c r="A600" s="375" t="s">
        <v>2870</v>
      </c>
      <c r="B600" s="329" t="s">
        <v>2191</v>
      </c>
      <c r="C600" s="240" t="s">
        <v>1509</v>
      </c>
      <c r="D600" s="255"/>
      <c r="E600" s="252" t="s">
        <v>21</v>
      </c>
      <c r="F600" s="252"/>
      <c r="G600" s="252"/>
      <c r="H600" s="252"/>
      <c r="I600" s="252"/>
      <c r="J600" s="254">
        <v>0.5</v>
      </c>
      <c r="K600" s="254">
        <v>0.5</v>
      </c>
      <c r="L600" s="254"/>
      <c r="M600" s="254"/>
      <c r="N600" s="252" t="s">
        <v>427</v>
      </c>
      <c r="O600" s="252"/>
      <c r="P600" s="20"/>
      <c r="Q600" s="20"/>
      <c r="R600" s="20"/>
    </row>
    <row r="601" spans="1:18" s="22" customFormat="1" ht="47.25" x14ac:dyDescent="0.25">
      <c r="A601" s="375" t="s">
        <v>2871</v>
      </c>
      <c r="B601" s="329" t="s">
        <v>2201</v>
      </c>
      <c r="C601" s="240" t="s">
        <v>1405</v>
      </c>
      <c r="D601" s="255"/>
      <c r="E601" s="252" t="s">
        <v>21</v>
      </c>
      <c r="F601" s="252" t="s">
        <v>21</v>
      </c>
      <c r="G601" s="252"/>
      <c r="H601" s="252"/>
      <c r="I601" s="252"/>
      <c r="J601" s="256">
        <v>0.5</v>
      </c>
      <c r="K601" s="256">
        <v>0.1</v>
      </c>
      <c r="L601" s="256">
        <v>0.4</v>
      </c>
      <c r="M601" s="256"/>
      <c r="N601" s="252" t="s">
        <v>490</v>
      </c>
      <c r="O601" s="252" t="s">
        <v>387</v>
      </c>
      <c r="P601" s="20"/>
      <c r="Q601" s="20"/>
      <c r="R601" s="20"/>
    </row>
    <row r="602" spans="1:18" s="22" customFormat="1" ht="63" x14ac:dyDescent="0.2">
      <c r="A602" s="920">
        <v>89</v>
      </c>
      <c r="B602" s="676" t="s">
        <v>3041</v>
      </c>
      <c r="C602" s="517" t="s">
        <v>1406</v>
      </c>
      <c r="D602" s="516" t="s">
        <v>73</v>
      </c>
      <c r="E602" s="518">
        <v>3</v>
      </c>
      <c r="F602" s="518">
        <v>5</v>
      </c>
      <c r="G602" s="518">
        <v>8</v>
      </c>
      <c r="H602" s="518">
        <v>12</v>
      </c>
      <c r="I602" s="518">
        <v>15</v>
      </c>
      <c r="J602" s="611">
        <f>SUM(J604:J607)</f>
        <v>9.1999999999999993</v>
      </c>
      <c r="K602" s="611">
        <f>SUM(K604:K607)</f>
        <v>3.2</v>
      </c>
      <c r="L602" s="611">
        <f>SUM(L604:L607)</f>
        <v>5.5</v>
      </c>
      <c r="M602" s="611">
        <f>SUM(M604:M607)</f>
        <v>0.5</v>
      </c>
      <c r="N602" s="519" t="s">
        <v>1407</v>
      </c>
      <c r="O602" s="519"/>
      <c r="P602" s="20"/>
      <c r="Q602" s="20"/>
      <c r="R602" s="20"/>
    </row>
    <row r="603" spans="1:18" s="20" customFormat="1" ht="94.5" x14ac:dyDescent="0.2">
      <c r="A603" s="919"/>
      <c r="B603" s="677"/>
      <c r="C603" s="520" t="s">
        <v>1408</v>
      </c>
      <c r="D603" s="516" t="s">
        <v>73</v>
      </c>
      <c r="E603" s="518">
        <v>5</v>
      </c>
      <c r="F603" s="518">
        <v>10</v>
      </c>
      <c r="G603" s="518">
        <v>20</v>
      </c>
      <c r="H603" s="518">
        <v>30</v>
      </c>
      <c r="I603" s="518">
        <v>45</v>
      </c>
      <c r="J603" s="613"/>
      <c r="K603" s="613"/>
      <c r="L603" s="613"/>
      <c r="M603" s="613"/>
      <c r="N603" s="521" t="s">
        <v>1409</v>
      </c>
      <c r="O603" s="515"/>
    </row>
    <row r="604" spans="1:18" s="20" customFormat="1" ht="78.75" x14ac:dyDescent="0.2">
      <c r="A604" s="375" t="s">
        <v>2861</v>
      </c>
      <c r="B604" s="326" t="s">
        <v>2261</v>
      </c>
      <c r="C604" s="241" t="s">
        <v>1410</v>
      </c>
      <c r="D604" s="242"/>
      <c r="E604" s="242" t="s">
        <v>21</v>
      </c>
      <c r="F604" s="242" t="s">
        <v>21</v>
      </c>
      <c r="G604" s="242"/>
      <c r="H604" s="242"/>
      <c r="I604" s="242"/>
      <c r="J604" s="253">
        <v>2.5</v>
      </c>
      <c r="K604" s="253">
        <v>1</v>
      </c>
      <c r="L604" s="253">
        <v>1.5</v>
      </c>
      <c r="M604" s="253"/>
      <c r="N604" s="242" t="s">
        <v>1411</v>
      </c>
      <c r="O604" s="252" t="s">
        <v>387</v>
      </c>
    </row>
    <row r="605" spans="1:18" s="20" customFormat="1" ht="78.75" x14ac:dyDescent="0.2">
      <c r="A605" s="375" t="s">
        <v>2862</v>
      </c>
      <c r="B605" s="326" t="s">
        <v>2432</v>
      </c>
      <c r="C605" s="241" t="s">
        <v>1412</v>
      </c>
      <c r="D605" s="242"/>
      <c r="E605" s="242" t="s">
        <v>21</v>
      </c>
      <c r="F605" s="242" t="s">
        <v>21</v>
      </c>
      <c r="G605" s="242"/>
      <c r="H605" s="242"/>
      <c r="I605" s="242"/>
      <c r="J605" s="253">
        <v>1.5</v>
      </c>
      <c r="K605" s="253">
        <v>0.5</v>
      </c>
      <c r="L605" s="253">
        <v>1</v>
      </c>
      <c r="M605" s="253"/>
      <c r="N605" s="242" t="s">
        <v>1413</v>
      </c>
      <c r="O605" s="252" t="s">
        <v>498</v>
      </c>
    </row>
    <row r="606" spans="1:18" s="20" customFormat="1" ht="110.25" x14ac:dyDescent="0.2">
      <c r="A606" s="375" t="s">
        <v>2863</v>
      </c>
      <c r="B606" s="326" t="s">
        <v>2521</v>
      </c>
      <c r="C606" s="241" t="s">
        <v>1414</v>
      </c>
      <c r="D606" s="242"/>
      <c r="E606" s="242" t="s">
        <v>21</v>
      </c>
      <c r="F606" s="242" t="s">
        <v>21</v>
      </c>
      <c r="G606" s="242" t="s">
        <v>21</v>
      </c>
      <c r="H606" s="242" t="s">
        <v>21</v>
      </c>
      <c r="I606" s="242" t="s">
        <v>21</v>
      </c>
      <c r="J606" s="253">
        <v>5</v>
      </c>
      <c r="K606" s="253">
        <v>1.5</v>
      </c>
      <c r="L606" s="253">
        <v>3</v>
      </c>
      <c r="M606" s="253">
        <v>0.5</v>
      </c>
      <c r="N606" s="242" t="s">
        <v>1413</v>
      </c>
      <c r="O606" s="252" t="s">
        <v>1403</v>
      </c>
    </row>
    <row r="607" spans="1:18" s="22" customFormat="1" ht="78.75" x14ac:dyDescent="0.2">
      <c r="A607" s="375" t="s">
        <v>2864</v>
      </c>
      <c r="B607" s="326" t="s">
        <v>2627</v>
      </c>
      <c r="C607" s="241" t="s">
        <v>1415</v>
      </c>
      <c r="D607" s="242"/>
      <c r="E607" s="252" t="s">
        <v>21</v>
      </c>
      <c r="F607" s="252"/>
      <c r="G607" s="252"/>
      <c r="H607" s="252"/>
      <c r="I607" s="252"/>
      <c r="J607" s="253">
        <v>0.2</v>
      </c>
      <c r="K607" s="253">
        <v>0.2</v>
      </c>
      <c r="L607" s="253"/>
      <c r="M607" s="253"/>
      <c r="N607" s="252" t="s">
        <v>1413</v>
      </c>
      <c r="O607" s="252"/>
      <c r="P607" s="20"/>
      <c r="Q607" s="20"/>
      <c r="R607" s="20"/>
    </row>
    <row r="608" spans="1:18" s="22" customFormat="1" ht="126" x14ac:dyDescent="0.2">
      <c r="A608" s="916">
        <v>90</v>
      </c>
      <c r="B608" s="676" t="s">
        <v>3042</v>
      </c>
      <c r="C608" s="522" t="s">
        <v>1416</v>
      </c>
      <c r="D608" s="515" t="s">
        <v>73</v>
      </c>
      <c r="E608" s="515">
        <v>6</v>
      </c>
      <c r="F608" s="515">
        <v>12</v>
      </c>
      <c r="G608" s="515">
        <v>12</v>
      </c>
      <c r="H608" s="515">
        <v>12</v>
      </c>
      <c r="I608" s="515">
        <v>12</v>
      </c>
      <c r="J608" s="611">
        <f>SUM(J610:J612)</f>
        <v>2.0999999999999996</v>
      </c>
      <c r="K608" s="611">
        <f>SUM(K610:K612)</f>
        <v>2.0999999999999996</v>
      </c>
      <c r="L608" s="611">
        <f>SUM(L610:L612)</f>
        <v>0</v>
      </c>
      <c r="M608" s="611">
        <f>SUM(M610:M612)</f>
        <v>0</v>
      </c>
      <c r="N608" s="515" t="s">
        <v>1417</v>
      </c>
      <c r="O608" s="521"/>
      <c r="P608" s="20"/>
      <c r="Q608" s="20"/>
      <c r="R608" s="20"/>
    </row>
    <row r="609" spans="1:18" s="20" customFormat="1" ht="78.75" x14ac:dyDescent="0.2">
      <c r="A609" s="920"/>
      <c r="B609" s="677"/>
      <c r="C609" s="522" t="s">
        <v>1418</v>
      </c>
      <c r="D609" s="515" t="s">
        <v>73</v>
      </c>
      <c r="E609" s="523">
        <v>10</v>
      </c>
      <c r="F609" s="523">
        <v>20</v>
      </c>
      <c r="G609" s="523">
        <v>40</v>
      </c>
      <c r="H609" s="523">
        <v>60</v>
      </c>
      <c r="I609" s="523">
        <v>80</v>
      </c>
      <c r="J609" s="613"/>
      <c r="K609" s="613"/>
      <c r="L609" s="613"/>
      <c r="M609" s="613"/>
      <c r="N609" s="515" t="s">
        <v>427</v>
      </c>
      <c r="O609" s="521"/>
    </row>
    <row r="610" spans="1:18" s="20" customFormat="1" ht="78.75" x14ac:dyDescent="0.2">
      <c r="A610" s="375" t="s">
        <v>2861</v>
      </c>
      <c r="B610" s="326" t="s">
        <v>2262</v>
      </c>
      <c r="C610" s="240" t="s">
        <v>1419</v>
      </c>
      <c r="D610" s="242"/>
      <c r="E610" s="252" t="s">
        <v>21</v>
      </c>
      <c r="F610" s="252" t="s">
        <v>21</v>
      </c>
      <c r="G610" s="252" t="s">
        <v>21</v>
      </c>
      <c r="H610" s="252" t="s">
        <v>21</v>
      </c>
      <c r="I610" s="252" t="s">
        <v>21</v>
      </c>
      <c r="J610" s="254">
        <v>0.7</v>
      </c>
      <c r="K610" s="254">
        <v>0.7</v>
      </c>
      <c r="L610" s="254"/>
      <c r="M610" s="254"/>
      <c r="N610" s="252" t="s">
        <v>1420</v>
      </c>
      <c r="O610" s="252"/>
    </row>
    <row r="611" spans="1:18" s="20" customFormat="1" ht="141.75" x14ac:dyDescent="0.2">
      <c r="A611" s="375" t="s">
        <v>2862</v>
      </c>
      <c r="B611" s="326" t="s">
        <v>2433</v>
      </c>
      <c r="C611" s="240" t="s">
        <v>1421</v>
      </c>
      <c r="D611" s="242"/>
      <c r="E611" s="252" t="s">
        <v>21</v>
      </c>
      <c r="F611" s="252" t="s">
        <v>21</v>
      </c>
      <c r="G611" s="252" t="s">
        <v>21</v>
      </c>
      <c r="H611" s="252" t="s">
        <v>21</v>
      </c>
      <c r="I611" s="252" t="s">
        <v>21</v>
      </c>
      <c r="J611" s="254">
        <v>0.7</v>
      </c>
      <c r="K611" s="254">
        <v>0.7</v>
      </c>
      <c r="L611" s="254"/>
      <c r="M611" s="253"/>
      <c r="N611" s="252" t="s">
        <v>1420</v>
      </c>
      <c r="O611" s="252"/>
    </row>
    <row r="612" spans="1:18" s="22" customFormat="1" ht="78.75" x14ac:dyDescent="0.2">
      <c r="A612" s="375" t="s">
        <v>2863</v>
      </c>
      <c r="B612" s="326" t="s">
        <v>2522</v>
      </c>
      <c r="C612" s="257" t="s">
        <v>1422</v>
      </c>
      <c r="D612" s="242"/>
      <c r="E612" s="252" t="s">
        <v>21</v>
      </c>
      <c r="F612" s="252" t="s">
        <v>21</v>
      </c>
      <c r="G612" s="252" t="s">
        <v>21</v>
      </c>
      <c r="H612" s="252" t="s">
        <v>21</v>
      </c>
      <c r="I612" s="252" t="s">
        <v>21</v>
      </c>
      <c r="J612" s="254">
        <v>0.7</v>
      </c>
      <c r="K612" s="254">
        <v>0.7</v>
      </c>
      <c r="L612" s="254"/>
      <c r="M612" s="254"/>
      <c r="N612" s="252" t="s">
        <v>1420</v>
      </c>
      <c r="O612" s="252"/>
      <c r="P612" s="20"/>
      <c r="Q612" s="20"/>
      <c r="R612" s="20"/>
    </row>
    <row r="613" spans="1:18" s="22" customFormat="1" ht="47.25" x14ac:dyDescent="0.2">
      <c r="A613" s="921">
        <v>91</v>
      </c>
      <c r="B613" s="575" t="s">
        <v>3043</v>
      </c>
      <c r="C613" s="508" t="s">
        <v>1423</v>
      </c>
      <c r="D613" s="524" t="s">
        <v>1194</v>
      </c>
      <c r="E613" s="510"/>
      <c r="F613" s="524" t="s">
        <v>1195</v>
      </c>
      <c r="G613" s="525"/>
      <c r="H613" s="524" t="s">
        <v>1196</v>
      </c>
      <c r="I613" s="510"/>
      <c r="J613" s="577">
        <f>J615</f>
        <v>175</v>
      </c>
      <c r="K613" s="577">
        <f>K615</f>
        <v>35</v>
      </c>
      <c r="L613" s="577">
        <f>L615</f>
        <v>110.60000000000001</v>
      </c>
      <c r="M613" s="577">
        <f>M615</f>
        <v>29.4</v>
      </c>
      <c r="N613" s="860" t="s">
        <v>1373</v>
      </c>
      <c r="O613" s="860" t="s">
        <v>1424</v>
      </c>
      <c r="P613" s="20"/>
      <c r="Q613" s="20"/>
      <c r="R613" s="20"/>
    </row>
    <row r="614" spans="1:18" s="22" customFormat="1" ht="31.5" x14ac:dyDescent="0.2">
      <c r="A614" s="922"/>
      <c r="B614" s="576"/>
      <c r="C614" s="526" t="s">
        <v>1425</v>
      </c>
      <c r="D614" s="524" t="s">
        <v>73</v>
      </c>
      <c r="E614" s="527">
        <v>20</v>
      </c>
      <c r="F614" s="527">
        <v>30</v>
      </c>
      <c r="G614" s="527">
        <v>40</v>
      </c>
      <c r="H614" s="527">
        <v>50</v>
      </c>
      <c r="I614" s="527">
        <v>60</v>
      </c>
      <c r="J614" s="578"/>
      <c r="K614" s="578"/>
      <c r="L614" s="578"/>
      <c r="M614" s="578"/>
      <c r="N614" s="861"/>
      <c r="O614" s="861"/>
      <c r="P614" s="20"/>
      <c r="Q614" s="20"/>
      <c r="R614" s="20"/>
    </row>
    <row r="615" spans="1:18" s="22" customFormat="1" ht="63" x14ac:dyDescent="0.2">
      <c r="A615" s="918">
        <v>92</v>
      </c>
      <c r="B615" s="678" t="s">
        <v>3044</v>
      </c>
      <c r="C615" s="528" t="s">
        <v>1426</v>
      </c>
      <c r="D615" s="523" t="s">
        <v>73</v>
      </c>
      <c r="E615" s="523">
        <v>200</v>
      </c>
      <c r="F615" s="523">
        <f>E615+(E615*10%)</f>
        <v>220</v>
      </c>
      <c r="G615" s="523">
        <f>F615+(F615*10%)</f>
        <v>242</v>
      </c>
      <c r="H615" s="523">
        <f>G615+(G615*10%)</f>
        <v>266.2</v>
      </c>
      <c r="I615" s="523">
        <f>H615+(H615*10%)</f>
        <v>292.82</v>
      </c>
      <c r="J615" s="611">
        <f>SUM(J618:J621)</f>
        <v>175</v>
      </c>
      <c r="K615" s="611">
        <f>SUM(K618:K621)</f>
        <v>35</v>
      </c>
      <c r="L615" s="611">
        <f>SUM(L618:L621)</f>
        <v>110.60000000000001</v>
      </c>
      <c r="M615" s="611">
        <f>SUM(M618:M621)</f>
        <v>29.4</v>
      </c>
      <c r="N615" s="869" t="s">
        <v>1427</v>
      </c>
      <c r="O615" s="857" t="s">
        <v>1424</v>
      </c>
      <c r="P615" s="20"/>
      <c r="Q615" s="20"/>
      <c r="R615" s="20"/>
    </row>
    <row r="616" spans="1:18" s="22" customFormat="1" ht="63" x14ac:dyDescent="0.2">
      <c r="A616" s="918"/>
      <c r="B616" s="679"/>
      <c r="C616" s="528" t="s">
        <v>1428</v>
      </c>
      <c r="D616" s="515" t="s">
        <v>1429</v>
      </c>
      <c r="E616" s="523">
        <v>80</v>
      </c>
      <c r="F616" s="523">
        <v>85</v>
      </c>
      <c r="G616" s="523">
        <v>90</v>
      </c>
      <c r="H616" s="523">
        <v>100</v>
      </c>
      <c r="I616" s="523">
        <v>100</v>
      </c>
      <c r="J616" s="612"/>
      <c r="K616" s="612"/>
      <c r="L616" s="612"/>
      <c r="M616" s="612"/>
      <c r="N616" s="870"/>
      <c r="O616" s="859"/>
      <c r="P616" s="20"/>
      <c r="Q616" s="20"/>
      <c r="R616" s="20"/>
    </row>
    <row r="617" spans="1:18" s="20" customFormat="1" ht="94.5" x14ac:dyDescent="0.2">
      <c r="A617" s="918"/>
      <c r="B617" s="680"/>
      <c r="C617" s="522" t="s">
        <v>1430</v>
      </c>
      <c r="D617" s="523" t="s">
        <v>73</v>
      </c>
      <c r="E617" s="523">
        <v>50</v>
      </c>
      <c r="F617" s="523">
        <v>60</v>
      </c>
      <c r="G617" s="523">
        <v>70</v>
      </c>
      <c r="H617" s="523">
        <v>80</v>
      </c>
      <c r="I617" s="523">
        <v>90</v>
      </c>
      <c r="J617" s="613"/>
      <c r="K617" s="613"/>
      <c r="L617" s="613"/>
      <c r="M617" s="613"/>
      <c r="N617" s="515" t="s">
        <v>1393</v>
      </c>
      <c r="O617" s="521"/>
    </row>
    <row r="618" spans="1:18" s="20" customFormat="1" ht="78.75" x14ac:dyDescent="0.2">
      <c r="A618" s="375" t="s">
        <v>2861</v>
      </c>
      <c r="B618" s="326" t="s">
        <v>2263</v>
      </c>
      <c r="C618" s="241" t="s">
        <v>1431</v>
      </c>
      <c r="D618" s="242"/>
      <c r="E618" s="252" t="s">
        <v>21</v>
      </c>
      <c r="F618" s="252" t="s">
        <v>21</v>
      </c>
      <c r="G618" s="252" t="s">
        <v>21</v>
      </c>
      <c r="H618" s="252" t="s">
        <v>21</v>
      </c>
      <c r="I618" s="252" t="s">
        <v>21</v>
      </c>
      <c r="J618" s="253">
        <v>140</v>
      </c>
      <c r="K618" s="253">
        <v>28</v>
      </c>
      <c r="L618" s="253">
        <v>84</v>
      </c>
      <c r="M618" s="253">
        <v>28</v>
      </c>
      <c r="N618" s="242" t="s">
        <v>1393</v>
      </c>
      <c r="O618" s="252" t="s">
        <v>1424</v>
      </c>
    </row>
    <row r="619" spans="1:18" s="20" customFormat="1" ht="55.5" customHeight="1" x14ac:dyDescent="0.2">
      <c r="A619" s="376" t="s">
        <v>2862</v>
      </c>
      <c r="B619" s="327" t="s">
        <v>2434</v>
      </c>
      <c r="C619" s="241" t="s">
        <v>1435</v>
      </c>
      <c r="D619" s="242"/>
      <c r="E619" s="252"/>
      <c r="F619" s="252" t="s">
        <v>21</v>
      </c>
      <c r="G619" s="252" t="s">
        <v>21</v>
      </c>
      <c r="H619" s="252" t="s">
        <v>21</v>
      </c>
      <c r="I619" s="252" t="s">
        <v>21</v>
      </c>
      <c r="J619" s="253">
        <v>15</v>
      </c>
      <c r="K619" s="253">
        <v>3</v>
      </c>
      <c r="L619" s="253">
        <v>12</v>
      </c>
      <c r="M619" s="253"/>
      <c r="N619" s="242" t="s">
        <v>1395</v>
      </c>
      <c r="O619" s="252" t="s">
        <v>387</v>
      </c>
    </row>
    <row r="620" spans="1:18" s="20" customFormat="1" ht="46.5" customHeight="1" x14ac:dyDescent="0.2">
      <c r="A620" s="376" t="s">
        <v>2863</v>
      </c>
      <c r="B620" s="327" t="s">
        <v>2523</v>
      </c>
      <c r="C620" s="241" t="s">
        <v>1432</v>
      </c>
      <c r="D620" s="242"/>
      <c r="E620" s="252"/>
      <c r="F620" s="252" t="s">
        <v>21</v>
      </c>
      <c r="G620" s="252" t="s">
        <v>21</v>
      </c>
      <c r="H620" s="252" t="s">
        <v>21</v>
      </c>
      <c r="I620" s="252" t="s">
        <v>21</v>
      </c>
      <c r="J620" s="253">
        <v>13</v>
      </c>
      <c r="K620" s="253">
        <v>2.6</v>
      </c>
      <c r="L620" s="253">
        <v>10.4</v>
      </c>
      <c r="M620" s="253"/>
      <c r="N620" s="242" t="s">
        <v>1433</v>
      </c>
      <c r="O620" s="252" t="s">
        <v>387</v>
      </c>
    </row>
    <row r="621" spans="1:18" s="58" customFormat="1" ht="78.75" x14ac:dyDescent="0.2">
      <c r="A621" s="376" t="s">
        <v>2864</v>
      </c>
      <c r="B621" s="329" t="s">
        <v>2628</v>
      </c>
      <c r="C621" s="240" t="s">
        <v>1434</v>
      </c>
      <c r="D621" s="242"/>
      <c r="E621" s="252" t="s">
        <v>21</v>
      </c>
      <c r="F621" s="252" t="s">
        <v>21</v>
      </c>
      <c r="G621" s="252" t="s">
        <v>21</v>
      </c>
      <c r="H621" s="252" t="s">
        <v>21</v>
      </c>
      <c r="I621" s="252" t="s">
        <v>21</v>
      </c>
      <c r="J621" s="253">
        <v>7</v>
      </c>
      <c r="K621" s="253">
        <v>1.4</v>
      </c>
      <c r="L621" s="253">
        <v>4.2</v>
      </c>
      <c r="M621" s="253">
        <v>1.4</v>
      </c>
      <c r="N621" s="252" t="s">
        <v>1393</v>
      </c>
      <c r="O621" s="252" t="s">
        <v>387</v>
      </c>
      <c r="P621" s="63"/>
    </row>
    <row r="622" spans="1:18" s="58" customFormat="1" x14ac:dyDescent="0.2">
      <c r="A622" s="386"/>
      <c r="B622" s="584" t="s">
        <v>1293</v>
      </c>
      <c r="C622" s="584"/>
      <c r="D622" s="584"/>
      <c r="E622" s="584"/>
      <c r="F622" s="584"/>
      <c r="G622" s="584"/>
      <c r="H622" s="584"/>
      <c r="I622" s="584"/>
      <c r="J622" s="470">
        <f>J586</f>
        <v>238.3</v>
      </c>
      <c r="K622" s="470">
        <f>K586</f>
        <v>52.6</v>
      </c>
      <c r="L622" s="470">
        <f>L586</f>
        <v>147.80000000000001</v>
      </c>
      <c r="M622" s="470">
        <f>M586</f>
        <v>37.9</v>
      </c>
      <c r="N622" s="456"/>
      <c r="O622" s="456"/>
      <c r="P622" s="63"/>
    </row>
    <row r="623" spans="1:18" s="58" customFormat="1" x14ac:dyDescent="0.2">
      <c r="A623" s="397"/>
      <c r="B623" s="584" t="s">
        <v>1294</v>
      </c>
      <c r="C623" s="584"/>
      <c r="D623" s="584"/>
      <c r="E623" s="584"/>
      <c r="F623" s="584"/>
      <c r="G623" s="584"/>
      <c r="H623" s="584"/>
      <c r="I623" s="584"/>
      <c r="J623" s="454">
        <f>SUM(K623:M623)</f>
        <v>100</v>
      </c>
      <c r="K623" s="455">
        <f>K622/$J622*100</f>
        <v>22.073017205203524</v>
      </c>
      <c r="L623" s="455">
        <f>L622/$J622*100</f>
        <v>62.022660511959714</v>
      </c>
      <c r="M623" s="455">
        <f>M622/$J622*100</f>
        <v>15.904322282836759</v>
      </c>
      <c r="N623" s="456"/>
      <c r="O623" s="457"/>
      <c r="P623" s="63"/>
    </row>
    <row r="624" spans="1:18" s="58" customFormat="1" ht="13.5" thickBot="1" x14ac:dyDescent="0.25">
      <c r="A624" s="398"/>
      <c r="B624" s="671"/>
      <c r="C624" s="671"/>
      <c r="D624" s="671"/>
      <c r="E624" s="671"/>
      <c r="F624" s="671"/>
      <c r="G624" s="671"/>
      <c r="H624" s="671"/>
      <c r="I624" s="671"/>
      <c r="J624" s="671"/>
      <c r="K624" s="671"/>
      <c r="L624" s="671"/>
      <c r="M624" s="671"/>
      <c r="N624" s="671"/>
      <c r="O624" s="672"/>
      <c r="P624" s="63"/>
    </row>
    <row r="625" spans="1:16" s="58" customFormat="1" ht="13.5" thickBot="1" x14ac:dyDescent="0.25">
      <c r="A625" s="388"/>
      <c r="B625" s="673" t="s">
        <v>2858</v>
      </c>
      <c r="C625" s="674"/>
      <c r="D625" s="674"/>
      <c r="E625" s="674"/>
      <c r="F625" s="674"/>
      <c r="G625" s="674"/>
      <c r="H625" s="674"/>
      <c r="I625" s="674"/>
      <c r="J625" s="674"/>
      <c r="K625" s="674"/>
      <c r="L625" s="674"/>
      <c r="M625" s="674"/>
      <c r="N625" s="674"/>
      <c r="O625" s="675"/>
      <c r="P625" s="63"/>
    </row>
    <row r="626" spans="1:16" s="58" customFormat="1" ht="114.75" x14ac:dyDescent="0.2">
      <c r="A626" s="435">
        <v>93</v>
      </c>
      <c r="B626" s="529" t="s">
        <v>3045</v>
      </c>
      <c r="C626" s="32" t="s">
        <v>3046</v>
      </c>
      <c r="D626" s="417">
        <v>25.8</v>
      </c>
      <c r="E626" s="417">
        <v>25.5</v>
      </c>
      <c r="F626" s="417">
        <v>25.2</v>
      </c>
      <c r="G626" s="417">
        <v>24.9</v>
      </c>
      <c r="H626" s="417">
        <v>24.6</v>
      </c>
      <c r="I626" s="417">
        <v>24.3</v>
      </c>
      <c r="J626" s="530">
        <f>J627</f>
        <v>2.17</v>
      </c>
      <c r="K626" s="530">
        <f>K627</f>
        <v>1.2200000000000002</v>
      </c>
      <c r="L626" s="530">
        <f>L627</f>
        <v>0.95000000000000007</v>
      </c>
      <c r="M626" s="530">
        <f>M627</f>
        <v>0</v>
      </c>
      <c r="N626" s="417" t="s">
        <v>103</v>
      </c>
      <c r="O626" s="417" t="s">
        <v>104</v>
      </c>
      <c r="P626" s="63"/>
    </row>
    <row r="627" spans="1:16" s="58" customFormat="1" ht="89.25" x14ac:dyDescent="0.2">
      <c r="A627" s="442">
        <v>94</v>
      </c>
      <c r="B627" s="330" t="s">
        <v>3047</v>
      </c>
      <c r="C627" s="13" t="s">
        <v>3048</v>
      </c>
      <c r="D627" s="290">
        <v>88</v>
      </c>
      <c r="E627" s="290">
        <v>90</v>
      </c>
      <c r="F627" s="290">
        <v>93</v>
      </c>
      <c r="G627" s="290">
        <v>95</v>
      </c>
      <c r="H627" s="290">
        <v>98</v>
      </c>
      <c r="I627" s="290">
        <v>100</v>
      </c>
      <c r="J627" s="531">
        <f>J628+J631+J634</f>
        <v>2.17</v>
      </c>
      <c r="K627" s="531">
        <f>K628+K631+K634</f>
        <v>1.2200000000000002</v>
      </c>
      <c r="L627" s="531">
        <f>L628+L631+L634</f>
        <v>0.95000000000000007</v>
      </c>
      <c r="M627" s="531">
        <f>M628+M631+M634</f>
        <v>0</v>
      </c>
      <c r="N627" s="290" t="s">
        <v>105</v>
      </c>
      <c r="O627" s="290" t="s">
        <v>106</v>
      </c>
      <c r="P627" s="63"/>
    </row>
    <row r="628" spans="1:16" s="58" customFormat="1" ht="89.25" x14ac:dyDescent="0.2">
      <c r="A628" s="435">
        <v>95</v>
      </c>
      <c r="B628" s="302" t="s">
        <v>3049</v>
      </c>
      <c r="C628" s="14" t="s">
        <v>3050</v>
      </c>
      <c r="D628" s="282">
        <v>50</v>
      </c>
      <c r="E628" s="282">
        <v>60</v>
      </c>
      <c r="F628" s="282">
        <v>70</v>
      </c>
      <c r="G628" s="282">
        <v>80</v>
      </c>
      <c r="H628" s="282">
        <v>90</v>
      </c>
      <c r="I628" s="282">
        <v>100</v>
      </c>
      <c r="J628" s="532">
        <f>SUM(J629:J630)</f>
        <v>0.30000000000000004</v>
      </c>
      <c r="K628" s="532">
        <f>SUM(K629:K630)</f>
        <v>0.1</v>
      </c>
      <c r="L628" s="532">
        <f>SUM(L629:L630)</f>
        <v>0.2</v>
      </c>
      <c r="M628" s="532">
        <f>SUM(M629:M630)</f>
        <v>0</v>
      </c>
      <c r="N628" s="282" t="s">
        <v>105</v>
      </c>
      <c r="O628" s="282"/>
      <c r="P628" s="63"/>
    </row>
    <row r="629" spans="1:16" s="58" customFormat="1" ht="38.25" x14ac:dyDescent="0.2">
      <c r="A629" s="442" t="s">
        <v>2861</v>
      </c>
      <c r="B629" s="306" t="s">
        <v>2264</v>
      </c>
      <c r="C629" s="18" t="s">
        <v>107</v>
      </c>
      <c r="D629" s="45"/>
      <c r="E629" s="45" t="s">
        <v>21</v>
      </c>
      <c r="F629" s="45" t="s">
        <v>21</v>
      </c>
      <c r="G629" s="45" t="s">
        <v>21</v>
      </c>
      <c r="H629" s="45" t="s">
        <v>21</v>
      </c>
      <c r="I629" s="45" t="s">
        <v>21</v>
      </c>
      <c r="J629" s="176">
        <v>0.1</v>
      </c>
      <c r="K629" s="176">
        <v>2.5000000000000001E-2</v>
      </c>
      <c r="L629" s="176">
        <v>0.05</v>
      </c>
      <c r="M629" s="114"/>
      <c r="N629" s="45" t="s">
        <v>108</v>
      </c>
      <c r="O629" s="45" t="s">
        <v>109</v>
      </c>
      <c r="P629" s="63"/>
    </row>
    <row r="630" spans="1:16" s="58" customFormat="1" ht="25.5" x14ac:dyDescent="0.2">
      <c r="A630" s="435" t="s">
        <v>2862</v>
      </c>
      <c r="B630" s="306" t="s">
        <v>2435</v>
      </c>
      <c r="C630" s="18" t="s">
        <v>110</v>
      </c>
      <c r="D630" s="45"/>
      <c r="E630" s="45" t="s">
        <v>21</v>
      </c>
      <c r="F630" s="45" t="s">
        <v>21</v>
      </c>
      <c r="G630" s="45"/>
      <c r="H630" s="45"/>
      <c r="I630" s="45"/>
      <c r="J630" s="176">
        <v>0.2</v>
      </c>
      <c r="K630" s="176">
        <v>7.4999999999999997E-2</v>
      </c>
      <c r="L630" s="176">
        <v>0.15</v>
      </c>
      <c r="M630" s="114"/>
      <c r="N630" s="45"/>
      <c r="O630" s="45"/>
      <c r="P630" s="63"/>
    </row>
    <row r="631" spans="1:16" s="58" customFormat="1" ht="63.75" x14ac:dyDescent="0.2">
      <c r="A631" s="435">
        <v>96</v>
      </c>
      <c r="B631" s="302" t="s">
        <v>3051</v>
      </c>
      <c r="C631" s="14" t="s">
        <v>3052</v>
      </c>
      <c r="D631" s="282">
        <v>0</v>
      </c>
      <c r="E631" s="282">
        <v>20</v>
      </c>
      <c r="F631" s="282">
        <v>40</v>
      </c>
      <c r="G631" s="282">
        <v>60</v>
      </c>
      <c r="H631" s="282">
        <v>80</v>
      </c>
      <c r="I631" s="282">
        <v>100</v>
      </c>
      <c r="J631" s="465">
        <f>SUM(J632:J633)</f>
        <v>0.5</v>
      </c>
      <c r="K631" s="465">
        <f>SUM(K632:K633)</f>
        <v>0.15000000000000002</v>
      </c>
      <c r="L631" s="465">
        <f>SUM(L632:L633)</f>
        <v>0.35</v>
      </c>
      <c r="M631" s="465">
        <f>SUM(M632:M633)</f>
        <v>0</v>
      </c>
      <c r="N631" s="282" t="s">
        <v>111</v>
      </c>
      <c r="O631" s="282" t="s">
        <v>109</v>
      </c>
      <c r="P631" s="63"/>
    </row>
    <row r="632" spans="1:16" s="58" customFormat="1" ht="89.25" x14ac:dyDescent="0.2">
      <c r="A632" s="442" t="s">
        <v>2861</v>
      </c>
      <c r="B632" s="301" t="s">
        <v>2265</v>
      </c>
      <c r="C632" s="18" t="s">
        <v>1567</v>
      </c>
      <c r="D632" s="286"/>
      <c r="E632" s="286" t="s">
        <v>21</v>
      </c>
      <c r="F632" s="286" t="s">
        <v>21</v>
      </c>
      <c r="G632" s="286" t="s">
        <v>21</v>
      </c>
      <c r="H632" s="286"/>
      <c r="I632" s="286"/>
      <c r="J632" s="176">
        <v>0.2</v>
      </c>
      <c r="K632" s="176">
        <v>0.05</v>
      </c>
      <c r="L632" s="176">
        <v>0.15</v>
      </c>
      <c r="M632" s="175"/>
      <c r="N632" s="45" t="s">
        <v>112</v>
      </c>
      <c r="O632" s="286" t="s">
        <v>109</v>
      </c>
      <c r="P632" s="63"/>
    </row>
    <row r="633" spans="1:16" s="58" customFormat="1" ht="38.25" x14ac:dyDescent="0.2">
      <c r="A633" s="435" t="s">
        <v>2862</v>
      </c>
      <c r="B633" s="301" t="s">
        <v>2436</v>
      </c>
      <c r="C633" s="18" t="s">
        <v>113</v>
      </c>
      <c r="D633" s="286"/>
      <c r="E633" s="286" t="s">
        <v>21</v>
      </c>
      <c r="F633" s="286" t="s">
        <v>21</v>
      </c>
      <c r="G633" s="286"/>
      <c r="H633" s="286"/>
      <c r="I633" s="286"/>
      <c r="J633" s="176">
        <v>0.3</v>
      </c>
      <c r="K633" s="176">
        <v>0.1</v>
      </c>
      <c r="L633" s="176">
        <v>0.2</v>
      </c>
      <c r="M633" s="175"/>
      <c r="N633" s="45" t="s">
        <v>114</v>
      </c>
      <c r="O633" s="286" t="s">
        <v>109</v>
      </c>
      <c r="P633" s="63"/>
    </row>
    <row r="634" spans="1:16" s="58" customFormat="1" ht="63.75" x14ac:dyDescent="0.2">
      <c r="A634" s="442">
        <v>97</v>
      </c>
      <c r="B634" s="302" t="s">
        <v>3053</v>
      </c>
      <c r="C634" s="14" t="s">
        <v>3054</v>
      </c>
      <c r="D634" s="282">
        <v>0</v>
      </c>
      <c r="E634" s="282">
        <v>1</v>
      </c>
      <c r="F634" s="282">
        <v>3</v>
      </c>
      <c r="G634" s="282">
        <v>8</v>
      </c>
      <c r="H634" s="282">
        <v>10</v>
      </c>
      <c r="I634" s="282">
        <v>11</v>
      </c>
      <c r="J634" s="465">
        <f>SUM(J635:J641)</f>
        <v>1.37</v>
      </c>
      <c r="K634" s="465">
        <f>SUM(K635:K641)</f>
        <v>0.97000000000000008</v>
      </c>
      <c r="L634" s="465">
        <f>SUM(L635:L641)</f>
        <v>0.4</v>
      </c>
      <c r="M634" s="465">
        <f>SUM(M635:M641)</f>
        <v>0</v>
      </c>
      <c r="N634" s="282" t="s">
        <v>115</v>
      </c>
      <c r="O634" s="282" t="s">
        <v>109</v>
      </c>
      <c r="P634" s="63"/>
    </row>
    <row r="635" spans="1:16" s="58" customFormat="1" ht="38.25" x14ac:dyDescent="0.2">
      <c r="A635" s="435" t="s">
        <v>2861</v>
      </c>
      <c r="B635" s="301" t="s">
        <v>2266</v>
      </c>
      <c r="C635" s="16" t="s">
        <v>162</v>
      </c>
      <c r="D635" s="286"/>
      <c r="E635" s="286" t="s">
        <v>21</v>
      </c>
      <c r="F635" s="286" t="s">
        <v>21</v>
      </c>
      <c r="G635" s="286"/>
      <c r="H635" s="286"/>
      <c r="I635" s="286"/>
      <c r="J635" s="176">
        <v>0.45</v>
      </c>
      <c r="K635" s="176">
        <v>0.05</v>
      </c>
      <c r="L635" s="176">
        <v>0.4</v>
      </c>
      <c r="M635" s="115"/>
      <c r="N635" s="286" t="s">
        <v>116</v>
      </c>
      <c r="O635" s="286" t="s">
        <v>109</v>
      </c>
      <c r="P635" s="63"/>
    </row>
    <row r="636" spans="1:16" s="58" customFormat="1" ht="38.25" x14ac:dyDescent="0.2">
      <c r="A636" s="435" t="s">
        <v>2862</v>
      </c>
      <c r="B636" s="306" t="s">
        <v>2437</v>
      </c>
      <c r="C636" s="16" t="s">
        <v>107</v>
      </c>
      <c r="D636" s="286"/>
      <c r="E636" s="286" t="s">
        <v>21</v>
      </c>
      <c r="F636" s="286" t="s">
        <v>21</v>
      </c>
      <c r="G636" s="286" t="s">
        <v>21</v>
      </c>
      <c r="H636" s="286" t="s">
        <v>21</v>
      </c>
      <c r="I636" s="286" t="s">
        <v>21</v>
      </c>
      <c r="J636" s="176">
        <v>0.02</v>
      </c>
      <c r="K636" s="176">
        <v>0.02</v>
      </c>
      <c r="L636" s="115"/>
      <c r="M636" s="115"/>
      <c r="N636" s="286" t="s">
        <v>116</v>
      </c>
      <c r="O636" s="286" t="s">
        <v>109</v>
      </c>
      <c r="P636" s="63"/>
    </row>
    <row r="637" spans="1:16" s="58" customFormat="1" ht="114.75" x14ac:dyDescent="0.2">
      <c r="A637" s="442" t="s">
        <v>2863</v>
      </c>
      <c r="B637" s="306" t="s">
        <v>2524</v>
      </c>
      <c r="C637" s="16" t="s">
        <v>117</v>
      </c>
      <c r="D637" s="286"/>
      <c r="E637" s="286" t="s">
        <v>21</v>
      </c>
      <c r="F637" s="286" t="s">
        <v>21</v>
      </c>
      <c r="G637" s="286" t="s">
        <v>21</v>
      </c>
      <c r="H637" s="286"/>
      <c r="I637" s="286"/>
      <c r="J637" s="176">
        <v>0.01</v>
      </c>
      <c r="K637" s="176">
        <v>0.01</v>
      </c>
      <c r="L637" s="115"/>
      <c r="M637" s="115"/>
      <c r="N637" s="286" t="s">
        <v>116</v>
      </c>
      <c r="O637" s="286" t="s">
        <v>109</v>
      </c>
      <c r="P637" s="63"/>
    </row>
    <row r="638" spans="1:16" s="58" customFormat="1" ht="127.5" x14ac:dyDescent="0.2">
      <c r="A638" s="435" t="s">
        <v>2864</v>
      </c>
      <c r="B638" s="306" t="s">
        <v>1197</v>
      </c>
      <c r="C638" s="18" t="s">
        <v>118</v>
      </c>
      <c r="D638" s="286"/>
      <c r="E638" s="286" t="s">
        <v>21</v>
      </c>
      <c r="F638" s="286" t="s">
        <v>21</v>
      </c>
      <c r="G638" s="286" t="s">
        <v>21</v>
      </c>
      <c r="H638" s="286" t="s">
        <v>21</v>
      </c>
      <c r="I638" s="286" t="s">
        <v>21</v>
      </c>
      <c r="J638" s="176">
        <v>0.66</v>
      </c>
      <c r="K638" s="176">
        <v>0.66</v>
      </c>
      <c r="L638" s="115"/>
      <c r="M638" s="115"/>
      <c r="N638" s="286" t="s">
        <v>119</v>
      </c>
      <c r="O638" s="286" t="s">
        <v>109</v>
      </c>
      <c r="P638" s="63"/>
    </row>
    <row r="639" spans="1:16" s="58" customFormat="1" ht="127.5" x14ac:dyDescent="0.2">
      <c r="A639" s="442" t="s">
        <v>2865</v>
      </c>
      <c r="B639" s="306" t="s">
        <v>2743</v>
      </c>
      <c r="C639" s="18" t="s">
        <v>120</v>
      </c>
      <c r="D639" s="286"/>
      <c r="E639" s="286" t="s">
        <v>21</v>
      </c>
      <c r="F639" s="286" t="s">
        <v>21</v>
      </c>
      <c r="G639" s="286" t="s">
        <v>21</v>
      </c>
      <c r="H639" s="286" t="s">
        <v>21</v>
      </c>
      <c r="I639" s="286" t="s">
        <v>21</v>
      </c>
      <c r="J639" s="176">
        <v>0.05</v>
      </c>
      <c r="K639" s="176">
        <v>0.05</v>
      </c>
      <c r="L639" s="115"/>
      <c r="M639" s="115"/>
      <c r="N639" s="286" t="s">
        <v>116</v>
      </c>
      <c r="O639" s="286" t="s">
        <v>109</v>
      </c>
      <c r="P639" s="63"/>
    </row>
    <row r="640" spans="1:16" s="58" customFormat="1" ht="51" x14ac:dyDescent="0.2">
      <c r="A640" s="435" t="s">
        <v>2866</v>
      </c>
      <c r="B640" s="301" t="s">
        <v>2780</v>
      </c>
      <c r="C640" s="18" t="s">
        <v>121</v>
      </c>
      <c r="D640" s="286"/>
      <c r="E640" s="286" t="s">
        <v>21</v>
      </c>
      <c r="F640" s="286" t="s">
        <v>21</v>
      </c>
      <c r="G640" s="286"/>
      <c r="H640" s="286"/>
      <c r="I640" s="286"/>
      <c r="J640" s="176">
        <v>0.03</v>
      </c>
      <c r="K640" s="176">
        <v>0.03</v>
      </c>
      <c r="L640" s="115"/>
      <c r="M640" s="115"/>
      <c r="N640" s="286" t="s">
        <v>122</v>
      </c>
      <c r="O640" s="286"/>
      <c r="P640" s="63"/>
    </row>
    <row r="641" spans="1:16" s="58" customFormat="1" ht="255" x14ac:dyDescent="0.2">
      <c r="A641" s="435" t="s">
        <v>2867</v>
      </c>
      <c r="B641" s="331" t="s">
        <v>2104</v>
      </c>
      <c r="C641" s="199" t="s">
        <v>123</v>
      </c>
      <c r="D641" s="413"/>
      <c r="E641" s="413" t="s">
        <v>21</v>
      </c>
      <c r="F641" s="413" t="s">
        <v>21</v>
      </c>
      <c r="G641" s="413" t="s">
        <v>21</v>
      </c>
      <c r="H641" s="413" t="s">
        <v>21</v>
      </c>
      <c r="I641" s="413" t="s">
        <v>21</v>
      </c>
      <c r="J641" s="224">
        <v>0.15</v>
      </c>
      <c r="K641" s="224">
        <v>0.15</v>
      </c>
      <c r="L641" s="200"/>
      <c r="M641" s="200"/>
      <c r="N641" s="413" t="s">
        <v>124</v>
      </c>
      <c r="O641" s="413"/>
      <c r="P641" s="63"/>
    </row>
    <row r="642" spans="1:16" s="58" customFormat="1" x14ac:dyDescent="0.2">
      <c r="A642" s="386"/>
      <c r="B642" s="584" t="s">
        <v>2830</v>
      </c>
      <c r="C642" s="584"/>
      <c r="D642" s="584"/>
      <c r="E642" s="584"/>
      <c r="F642" s="584"/>
      <c r="G642" s="584"/>
      <c r="H642" s="584"/>
      <c r="I642" s="584"/>
      <c r="J642" s="461">
        <f>J626</f>
        <v>2.17</v>
      </c>
      <c r="K642" s="461">
        <f>K626</f>
        <v>1.2200000000000002</v>
      </c>
      <c r="L642" s="461">
        <f>L626</f>
        <v>0.95000000000000007</v>
      </c>
      <c r="M642" s="461">
        <f>M626</f>
        <v>0</v>
      </c>
      <c r="N642" s="469"/>
      <c r="O642" s="469"/>
      <c r="P642" s="63"/>
    </row>
    <row r="643" spans="1:16" s="58" customFormat="1" ht="13.5" thickBot="1" x14ac:dyDescent="0.25">
      <c r="A643" s="387"/>
      <c r="B643" s="584" t="s">
        <v>1294</v>
      </c>
      <c r="C643" s="584"/>
      <c r="D643" s="584"/>
      <c r="E643" s="584"/>
      <c r="F643" s="584"/>
      <c r="G643" s="584"/>
      <c r="H643" s="584"/>
      <c r="I643" s="584"/>
      <c r="J643" s="454">
        <f>SUM(K643:M643)</f>
        <v>100.00000000000003</v>
      </c>
      <c r="K643" s="455">
        <f>K642/$J642*100</f>
        <v>56.221198156682043</v>
      </c>
      <c r="L643" s="455">
        <f>L642/$J642*100</f>
        <v>43.778801843317979</v>
      </c>
      <c r="M643" s="455">
        <f>M642/$J642*100</f>
        <v>0</v>
      </c>
      <c r="N643" s="456"/>
      <c r="O643" s="457"/>
      <c r="P643" s="63"/>
    </row>
    <row r="644" spans="1:16" s="58" customFormat="1" ht="13.5" thickBot="1" x14ac:dyDescent="0.25">
      <c r="A644" s="388"/>
      <c r="B644" s="673" t="s">
        <v>2859</v>
      </c>
      <c r="C644" s="674"/>
      <c r="D644" s="674"/>
      <c r="E644" s="674"/>
      <c r="F644" s="674"/>
      <c r="G644" s="674"/>
      <c r="H644" s="674"/>
      <c r="I644" s="674"/>
      <c r="J644" s="674"/>
      <c r="K644" s="674"/>
      <c r="L644" s="674"/>
      <c r="M644" s="674"/>
      <c r="N644" s="674"/>
      <c r="O644" s="675"/>
      <c r="P644" s="63"/>
    </row>
    <row r="645" spans="1:16" s="58" customFormat="1" ht="38.25" x14ac:dyDescent="0.2">
      <c r="A645" s="442">
        <v>98</v>
      </c>
      <c r="B645" s="533" t="s">
        <v>3055</v>
      </c>
      <c r="C645" s="12" t="s">
        <v>3056</v>
      </c>
      <c r="D645" s="280">
        <v>2.1</v>
      </c>
      <c r="E645" s="280">
        <v>2.2999999999999998</v>
      </c>
      <c r="F645" s="280">
        <v>2.2000000000000002</v>
      </c>
      <c r="G645" s="280">
        <v>2.1</v>
      </c>
      <c r="H645" s="280">
        <v>2.1</v>
      </c>
      <c r="I645" s="280">
        <v>2</v>
      </c>
      <c r="J645" s="534">
        <f>J646</f>
        <v>0.33879999999999999</v>
      </c>
      <c r="K645" s="534">
        <f>K646</f>
        <v>0.29779999999999995</v>
      </c>
      <c r="L645" s="534">
        <f>L646</f>
        <v>1.0999999999999999E-2</v>
      </c>
      <c r="M645" s="534">
        <f>M646</f>
        <v>0.03</v>
      </c>
      <c r="N645" s="280"/>
      <c r="O645" s="280"/>
      <c r="P645" s="63"/>
    </row>
    <row r="646" spans="1:16" s="58" customFormat="1" ht="51" x14ac:dyDescent="0.2">
      <c r="A646" s="434">
        <v>99</v>
      </c>
      <c r="B646" s="355" t="s">
        <v>3057</v>
      </c>
      <c r="C646" s="88" t="s">
        <v>3058</v>
      </c>
      <c r="D646" s="190">
        <v>170000</v>
      </c>
      <c r="E646" s="190">
        <v>171000</v>
      </c>
      <c r="F646" s="190">
        <v>172000</v>
      </c>
      <c r="G646" s="190">
        <v>173000</v>
      </c>
      <c r="H646" s="190">
        <v>174000</v>
      </c>
      <c r="I646" s="190">
        <v>175000</v>
      </c>
      <c r="J646" s="466">
        <f>J647+J656+J658+J660+J663</f>
        <v>0.33879999999999999</v>
      </c>
      <c r="K646" s="466">
        <f>K647+K656+K658+K660+K663</f>
        <v>0.29779999999999995</v>
      </c>
      <c r="L646" s="466">
        <f>L647+L656+L658+L660+L663</f>
        <v>1.0999999999999999E-2</v>
      </c>
      <c r="M646" s="466">
        <f>M647+M656+M658+M660+M663</f>
        <v>0.03</v>
      </c>
      <c r="N646" s="290"/>
      <c r="O646" s="290"/>
      <c r="P646" s="63"/>
    </row>
    <row r="647" spans="1:16" s="58" customFormat="1" ht="25.5" x14ac:dyDescent="0.2">
      <c r="A647" s="877">
        <v>100</v>
      </c>
      <c r="B647" s="603" t="s">
        <v>3059</v>
      </c>
      <c r="C647" s="93" t="s">
        <v>3060</v>
      </c>
      <c r="D647" s="282">
        <v>62</v>
      </c>
      <c r="E647" s="282">
        <v>65</v>
      </c>
      <c r="F647" s="282">
        <v>68</v>
      </c>
      <c r="G647" s="282">
        <v>70</v>
      </c>
      <c r="H647" s="282">
        <v>72</v>
      </c>
      <c r="I647" s="282">
        <v>75</v>
      </c>
      <c r="J647" s="638">
        <f>SUM(J649:J655)</f>
        <v>0.14879999999999999</v>
      </c>
      <c r="K647" s="638">
        <f>SUM(K649:K655)</f>
        <v>0.13779999999999998</v>
      </c>
      <c r="L647" s="638">
        <f>SUM(L649:L655)</f>
        <v>1.0999999999999999E-2</v>
      </c>
      <c r="M647" s="638">
        <f>SUM(M649:M655)</f>
        <v>0</v>
      </c>
      <c r="N647" s="288" t="s">
        <v>125</v>
      </c>
      <c r="O647" s="711" t="s">
        <v>126</v>
      </c>
      <c r="P647" s="63"/>
    </row>
    <row r="648" spans="1:16" s="58" customFormat="1" ht="25.5" x14ac:dyDescent="0.2">
      <c r="A648" s="879"/>
      <c r="B648" s="604"/>
      <c r="C648" s="93" t="s">
        <v>127</v>
      </c>
      <c r="D648" s="282">
        <v>17</v>
      </c>
      <c r="E648" s="282">
        <v>16</v>
      </c>
      <c r="F648" s="282">
        <v>16</v>
      </c>
      <c r="G648" s="282">
        <v>15</v>
      </c>
      <c r="H648" s="282">
        <v>14</v>
      </c>
      <c r="I648" s="282">
        <v>13</v>
      </c>
      <c r="J648" s="639"/>
      <c r="K648" s="639"/>
      <c r="L648" s="639"/>
      <c r="M648" s="639"/>
      <c r="N648" s="288" t="s">
        <v>128</v>
      </c>
      <c r="O648" s="760"/>
      <c r="P648" s="63"/>
    </row>
    <row r="649" spans="1:16" s="58" customFormat="1" ht="38.25" x14ac:dyDescent="0.2">
      <c r="A649" s="442" t="s">
        <v>2861</v>
      </c>
      <c r="B649" s="303" t="s">
        <v>2267</v>
      </c>
      <c r="C649" s="29" t="s">
        <v>129</v>
      </c>
      <c r="D649" s="27" t="s">
        <v>85</v>
      </c>
      <c r="E649" s="6" t="s">
        <v>21</v>
      </c>
      <c r="F649" s="6" t="s">
        <v>21</v>
      </c>
      <c r="G649" s="6" t="s">
        <v>21</v>
      </c>
      <c r="H649" s="6" t="s">
        <v>21</v>
      </c>
      <c r="I649" s="6" t="s">
        <v>21</v>
      </c>
      <c r="J649" s="115">
        <v>0.01</v>
      </c>
      <c r="K649" s="115">
        <v>5.0000000000000001E-3</v>
      </c>
      <c r="L649" s="115">
        <v>5.0000000000000001E-3</v>
      </c>
      <c r="M649" s="176"/>
      <c r="N649" s="27" t="s">
        <v>130</v>
      </c>
      <c r="O649" s="27" t="s">
        <v>126</v>
      </c>
      <c r="P649" s="63"/>
    </row>
    <row r="650" spans="1:16" s="58" customFormat="1" ht="51" x14ac:dyDescent="0.2">
      <c r="A650" s="442" t="s">
        <v>2862</v>
      </c>
      <c r="B650" s="303" t="s">
        <v>2438</v>
      </c>
      <c r="C650" s="15" t="s">
        <v>131</v>
      </c>
      <c r="D650" s="27"/>
      <c r="E650" s="6"/>
      <c r="F650" s="6" t="s">
        <v>21</v>
      </c>
      <c r="G650" s="27"/>
      <c r="H650" s="27"/>
      <c r="I650" s="27" t="s">
        <v>21</v>
      </c>
      <c r="J650" s="115">
        <v>0.03</v>
      </c>
      <c r="K650" s="115">
        <v>0.03</v>
      </c>
      <c r="L650" s="115"/>
      <c r="M650" s="176"/>
      <c r="N650" s="27" t="s">
        <v>130</v>
      </c>
      <c r="O650" s="27" t="s">
        <v>126</v>
      </c>
      <c r="P650" s="63"/>
    </row>
    <row r="651" spans="1:16" s="58" customFormat="1" ht="51" x14ac:dyDescent="0.2">
      <c r="A651" s="442" t="s">
        <v>2863</v>
      </c>
      <c r="B651" s="303" t="s">
        <v>2525</v>
      </c>
      <c r="C651" s="29" t="s">
        <v>132</v>
      </c>
      <c r="D651" s="27"/>
      <c r="E651" s="27" t="s">
        <v>21</v>
      </c>
      <c r="F651" s="27" t="s">
        <v>21</v>
      </c>
      <c r="G651" s="27" t="s">
        <v>21</v>
      </c>
      <c r="H651" s="27"/>
      <c r="I651" s="27"/>
      <c r="J651" s="115">
        <v>0.01</v>
      </c>
      <c r="K651" s="115">
        <v>0.01</v>
      </c>
      <c r="L651" s="115"/>
      <c r="M651" s="176"/>
      <c r="N651" s="27" t="s">
        <v>133</v>
      </c>
      <c r="O651" s="6" t="s">
        <v>126</v>
      </c>
      <c r="P651" s="63"/>
    </row>
    <row r="652" spans="1:16" s="58" customFormat="1" ht="25.5" x14ac:dyDescent="0.2">
      <c r="A652" s="442" t="s">
        <v>2864</v>
      </c>
      <c r="B652" s="303" t="s">
        <v>2629</v>
      </c>
      <c r="C652" s="15" t="s">
        <v>1510</v>
      </c>
      <c r="D652" s="27"/>
      <c r="E652" s="27" t="s">
        <v>21</v>
      </c>
      <c r="F652" s="27" t="s">
        <v>21</v>
      </c>
      <c r="G652" s="27" t="s">
        <v>21</v>
      </c>
      <c r="H652" s="27" t="s">
        <v>21</v>
      </c>
      <c r="I652" s="27" t="s">
        <v>21</v>
      </c>
      <c r="J652" s="115">
        <v>6.7999999999999996E-3</v>
      </c>
      <c r="K652" s="115">
        <v>6.7999999999999996E-3</v>
      </c>
      <c r="L652" s="115"/>
      <c r="M652" s="175"/>
      <c r="N652" s="27" t="s">
        <v>134</v>
      </c>
      <c r="O652" s="27" t="s">
        <v>126</v>
      </c>
      <c r="P652" s="63"/>
    </row>
    <row r="653" spans="1:16" s="58" customFormat="1" ht="38.25" x14ac:dyDescent="0.2">
      <c r="A653" s="442" t="s">
        <v>2865</v>
      </c>
      <c r="B653" s="303" t="s">
        <v>2744</v>
      </c>
      <c r="C653" s="29" t="s">
        <v>1511</v>
      </c>
      <c r="D653" s="27"/>
      <c r="E653" s="27" t="s">
        <v>21</v>
      </c>
      <c r="F653" s="27" t="s">
        <v>21</v>
      </c>
      <c r="G653" s="27" t="s">
        <v>21</v>
      </c>
      <c r="H653" s="27" t="s">
        <v>21</v>
      </c>
      <c r="I653" s="27" t="s">
        <v>21</v>
      </c>
      <c r="J653" s="115">
        <v>0.03</v>
      </c>
      <c r="K653" s="115">
        <v>0.03</v>
      </c>
      <c r="L653" s="115"/>
      <c r="M653" s="176"/>
      <c r="N653" s="27" t="s">
        <v>135</v>
      </c>
      <c r="O653" s="27" t="s">
        <v>126</v>
      </c>
      <c r="P653" s="63"/>
    </row>
    <row r="654" spans="1:16" s="58" customFormat="1" ht="25.5" x14ac:dyDescent="0.2">
      <c r="A654" s="442" t="s">
        <v>2866</v>
      </c>
      <c r="B654" s="303" t="s">
        <v>2781</v>
      </c>
      <c r="C654" s="29" t="s">
        <v>1512</v>
      </c>
      <c r="D654" s="27"/>
      <c r="E654" s="27" t="s">
        <v>21</v>
      </c>
      <c r="F654" s="27" t="s">
        <v>21</v>
      </c>
      <c r="G654" s="27" t="s">
        <v>21</v>
      </c>
      <c r="H654" s="27" t="s">
        <v>21</v>
      </c>
      <c r="I654" s="27" t="s">
        <v>21</v>
      </c>
      <c r="J654" s="115">
        <v>0.04</v>
      </c>
      <c r="K654" s="115">
        <v>0.04</v>
      </c>
      <c r="L654" s="115"/>
      <c r="M654" s="176"/>
      <c r="N654" s="27" t="s">
        <v>136</v>
      </c>
      <c r="O654" s="6" t="s">
        <v>126</v>
      </c>
      <c r="P654" s="63"/>
    </row>
    <row r="655" spans="1:16" s="58" customFormat="1" ht="25.5" x14ac:dyDescent="0.2">
      <c r="A655" s="442" t="s">
        <v>2867</v>
      </c>
      <c r="B655" s="303" t="s">
        <v>2105</v>
      </c>
      <c r="C655" s="29" t="s">
        <v>137</v>
      </c>
      <c r="D655" s="27"/>
      <c r="E655" s="6" t="s">
        <v>21</v>
      </c>
      <c r="F655" s="6" t="s">
        <v>21</v>
      </c>
      <c r="G655" s="27"/>
      <c r="H655" s="27"/>
      <c r="I655" s="27"/>
      <c r="J655" s="115">
        <v>2.1999999999999999E-2</v>
      </c>
      <c r="K655" s="115">
        <v>1.6E-2</v>
      </c>
      <c r="L655" s="115">
        <v>6.0000000000000001E-3</v>
      </c>
      <c r="M655" s="176"/>
      <c r="N655" s="27" t="s">
        <v>138</v>
      </c>
      <c r="O655" s="27" t="s">
        <v>126</v>
      </c>
      <c r="P655" s="63"/>
    </row>
    <row r="656" spans="1:16" s="58" customFormat="1" ht="51" x14ac:dyDescent="0.2">
      <c r="A656" s="442">
        <v>101</v>
      </c>
      <c r="B656" s="302" t="s">
        <v>3061</v>
      </c>
      <c r="C656" s="93" t="s">
        <v>3062</v>
      </c>
      <c r="D656" s="139">
        <v>7500</v>
      </c>
      <c r="E656" s="139">
        <v>8000</v>
      </c>
      <c r="F656" s="139">
        <v>8500</v>
      </c>
      <c r="G656" s="139">
        <v>9200</v>
      </c>
      <c r="H656" s="139">
        <v>10000</v>
      </c>
      <c r="I656" s="139">
        <v>10500</v>
      </c>
      <c r="J656" s="532">
        <f>SUM(J657)</f>
        <v>0.02</v>
      </c>
      <c r="K656" s="532">
        <f>SUM(K657)</f>
        <v>0.02</v>
      </c>
      <c r="L656" s="532">
        <f>SUM(L657)</f>
        <v>0</v>
      </c>
      <c r="M656" s="532">
        <f>SUM(M657)</f>
        <v>0</v>
      </c>
      <c r="N656" s="282" t="s">
        <v>139</v>
      </c>
      <c r="O656" s="282" t="s">
        <v>126</v>
      </c>
      <c r="P656" s="63"/>
    </row>
    <row r="657" spans="1:18" s="58" customFormat="1" ht="51" x14ac:dyDescent="0.2">
      <c r="A657" s="442">
        <v>102</v>
      </c>
      <c r="B657" s="303" t="s">
        <v>2268</v>
      </c>
      <c r="C657" s="29" t="s">
        <v>140</v>
      </c>
      <c r="D657" s="27"/>
      <c r="E657" s="27" t="s">
        <v>21</v>
      </c>
      <c r="F657" s="27" t="s">
        <v>21</v>
      </c>
      <c r="G657" s="27" t="s">
        <v>21</v>
      </c>
      <c r="H657" s="27"/>
      <c r="I657" s="27"/>
      <c r="J657" s="115">
        <v>0.02</v>
      </c>
      <c r="K657" s="115">
        <v>0.02</v>
      </c>
      <c r="L657" s="115"/>
      <c r="M657" s="115"/>
      <c r="N657" s="27" t="s">
        <v>133</v>
      </c>
      <c r="O657" s="6" t="s">
        <v>126</v>
      </c>
      <c r="P657" s="63"/>
    </row>
    <row r="658" spans="1:18" s="58" customFormat="1" ht="51" x14ac:dyDescent="0.2">
      <c r="A658" s="442">
        <v>103</v>
      </c>
      <c r="B658" s="302" t="s">
        <v>3139</v>
      </c>
      <c r="C658" s="14" t="s">
        <v>3063</v>
      </c>
      <c r="D658" s="282" t="s">
        <v>141</v>
      </c>
      <c r="E658" s="282">
        <v>18</v>
      </c>
      <c r="F658" s="282">
        <v>15</v>
      </c>
      <c r="G658" s="282">
        <v>12</v>
      </c>
      <c r="H658" s="282">
        <v>10</v>
      </c>
      <c r="I658" s="282">
        <v>7</v>
      </c>
      <c r="J658" s="532">
        <f>J659</f>
        <v>0.01</v>
      </c>
      <c r="K658" s="532">
        <f>K659</f>
        <v>0.01</v>
      </c>
      <c r="L658" s="532">
        <f>L659</f>
        <v>0</v>
      </c>
      <c r="M658" s="532">
        <f>M659</f>
        <v>0</v>
      </c>
      <c r="N658" s="282" t="s">
        <v>142</v>
      </c>
      <c r="O658" s="282" t="s">
        <v>143</v>
      </c>
      <c r="P658" s="63"/>
    </row>
    <row r="659" spans="1:18" s="58" customFormat="1" ht="38.25" x14ac:dyDescent="0.2">
      <c r="A659" s="442">
        <v>104</v>
      </c>
      <c r="B659" s="303" t="s">
        <v>2269</v>
      </c>
      <c r="C659" s="15" t="s">
        <v>144</v>
      </c>
      <c r="D659" s="27"/>
      <c r="E659" s="27" t="s">
        <v>21</v>
      </c>
      <c r="F659" s="27" t="s">
        <v>21</v>
      </c>
      <c r="G659" s="27" t="s">
        <v>21</v>
      </c>
      <c r="H659" s="27" t="s">
        <v>21</v>
      </c>
      <c r="I659" s="27" t="s">
        <v>21</v>
      </c>
      <c r="J659" s="115">
        <v>0.01</v>
      </c>
      <c r="K659" s="115">
        <v>0.01</v>
      </c>
      <c r="L659" s="115"/>
      <c r="M659" s="115"/>
      <c r="N659" s="27" t="s">
        <v>145</v>
      </c>
      <c r="O659" s="27" t="s">
        <v>146</v>
      </c>
      <c r="P659" s="63"/>
    </row>
    <row r="660" spans="1:18" s="58" customFormat="1" ht="38.25" x14ac:dyDescent="0.2">
      <c r="A660" s="442">
        <v>105</v>
      </c>
      <c r="B660" s="302" t="s">
        <v>3140</v>
      </c>
      <c r="C660" s="14" t="s">
        <v>3064</v>
      </c>
      <c r="D660" s="282">
        <v>20</v>
      </c>
      <c r="E660" s="282">
        <v>30</v>
      </c>
      <c r="F660" s="282">
        <v>40</v>
      </c>
      <c r="G660" s="282">
        <v>50</v>
      </c>
      <c r="H660" s="282">
        <v>60</v>
      </c>
      <c r="I660" s="282">
        <v>70</v>
      </c>
      <c r="J660" s="532">
        <f>SUM(J661:J662)</f>
        <v>0.09</v>
      </c>
      <c r="K660" s="532">
        <f>SUM(K661:K662)</f>
        <v>6.0000000000000005E-2</v>
      </c>
      <c r="L660" s="532">
        <f>SUM(L661:L662)</f>
        <v>0</v>
      </c>
      <c r="M660" s="532">
        <f>SUM(M661:M662)</f>
        <v>0.03</v>
      </c>
      <c r="N660" s="282" t="s">
        <v>147</v>
      </c>
      <c r="O660" s="282" t="s">
        <v>148</v>
      </c>
      <c r="P660" s="63"/>
    </row>
    <row r="661" spans="1:18" s="58" customFormat="1" ht="51" x14ac:dyDescent="0.2">
      <c r="A661" s="442" t="s">
        <v>2861</v>
      </c>
      <c r="B661" s="164" t="s">
        <v>2270</v>
      </c>
      <c r="C661" s="29" t="s">
        <v>149</v>
      </c>
      <c r="D661" s="27"/>
      <c r="E661" s="27" t="s">
        <v>21</v>
      </c>
      <c r="F661" s="27" t="s">
        <v>21</v>
      </c>
      <c r="G661" s="27"/>
      <c r="H661" s="27"/>
      <c r="I661" s="27"/>
      <c r="J661" s="115">
        <v>0.01</v>
      </c>
      <c r="K661" s="115">
        <v>0.01</v>
      </c>
      <c r="L661" s="115"/>
      <c r="M661" s="115"/>
      <c r="N661" s="27" t="s">
        <v>147</v>
      </c>
      <c r="O661" s="27" t="s">
        <v>126</v>
      </c>
      <c r="P661" s="63"/>
    </row>
    <row r="662" spans="1:18" s="58" customFormat="1" ht="38.25" x14ac:dyDescent="0.2">
      <c r="A662" s="442" t="s">
        <v>2862</v>
      </c>
      <c r="B662" s="303" t="s">
        <v>2439</v>
      </c>
      <c r="C662" s="29" t="s">
        <v>150</v>
      </c>
      <c r="D662" s="27"/>
      <c r="E662" s="27" t="s">
        <v>21</v>
      </c>
      <c r="F662" s="27" t="s">
        <v>21</v>
      </c>
      <c r="G662" s="27" t="s">
        <v>21</v>
      </c>
      <c r="H662" s="27" t="s">
        <v>21</v>
      </c>
      <c r="I662" s="27" t="s">
        <v>21</v>
      </c>
      <c r="J662" s="115">
        <v>0.08</v>
      </c>
      <c r="K662" s="115">
        <v>0.05</v>
      </c>
      <c r="L662" s="115"/>
      <c r="M662" s="115">
        <v>0.03</v>
      </c>
      <c r="N662" s="27" t="s">
        <v>151</v>
      </c>
      <c r="O662" s="27" t="s">
        <v>152</v>
      </c>
      <c r="P662" s="63"/>
    </row>
    <row r="663" spans="1:18" s="58" customFormat="1" ht="63.75" x14ac:dyDescent="0.2">
      <c r="A663" s="442">
        <v>106</v>
      </c>
      <c r="B663" s="302" t="s">
        <v>3141</v>
      </c>
      <c r="C663" s="93" t="s">
        <v>3065</v>
      </c>
      <c r="D663" s="282">
        <v>0</v>
      </c>
      <c r="E663" s="177">
        <v>20</v>
      </c>
      <c r="F663" s="282">
        <v>30</v>
      </c>
      <c r="G663" s="282">
        <v>40</v>
      </c>
      <c r="H663" s="282">
        <v>45</v>
      </c>
      <c r="I663" s="282">
        <v>50</v>
      </c>
      <c r="J663" s="532">
        <f>SUM(J664:J667)</f>
        <v>6.9999999999999993E-2</v>
      </c>
      <c r="K663" s="532">
        <f>SUM(K664:K667)</f>
        <v>6.9999999999999993E-2</v>
      </c>
      <c r="L663" s="532">
        <f>SUM(L664:L667)</f>
        <v>0</v>
      </c>
      <c r="M663" s="532">
        <f>SUM(M664:M667)</f>
        <v>0</v>
      </c>
      <c r="N663" s="282" t="s">
        <v>153</v>
      </c>
      <c r="O663" s="282" t="s">
        <v>154</v>
      </c>
      <c r="P663" s="63"/>
    </row>
    <row r="664" spans="1:18" s="58" customFormat="1" ht="38.25" x14ac:dyDescent="0.2">
      <c r="A664" s="442" t="s">
        <v>2861</v>
      </c>
      <c r="B664" s="303" t="s">
        <v>2271</v>
      </c>
      <c r="C664" s="29" t="s">
        <v>155</v>
      </c>
      <c r="D664" s="27"/>
      <c r="E664" s="27" t="s">
        <v>21</v>
      </c>
      <c r="F664" s="27"/>
      <c r="G664" s="27"/>
      <c r="H664" s="27"/>
      <c r="I664" s="27"/>
      <c r="J664" s="115">
        <v>1.4999999999999999E-2</v>
      </c>
      <c r="K664" s="115">
        <v>1.4999999999999999E-2</v>
      </c>
      <c r="L664" s="115"/>
      <c r="M664" s="115"/>
      <c r="N664" s="27" t="s">
        <v>153</v>
      </c>
      <c r="O664" s="27" t="s">
        <v>154</v>
      </c>
      <c r="P664" s="63"/>
    </row>
    <row r="665" spans="1:18" s="58" customFormat="1" ht="63.75" x14ac:dyDescent="0.2">
      <c r="A665" s="442" t="s">
        <v>2862</v>
      </c>
      <c r="B665" s="303" t="s">
        <v>2440</v>
      </c>
      <c r="C665" s="29" t="s">
        <v>156</v>
      </c>
      <c r="D665" s="27"/>
      <c r="E665" s="27" t="s">
        <v>21</v>
      </c>
      <c r="F665" s="27" t="s">
        <v>21</v>
      </c>
      <c r="G665" s="27" t="s">
        <v>21</v>
      </c>
      <c r="H665" s="27" t="s">
        <v>21</v>
      </c>
      <c r="I665" s="27" t="s">
        <v>21</v>
      </c>
      <c r="J665" s="115">
        <v>2.5000000000000001E-2</v>
      </c>
      <c r="K665" s="115">
        <v>2.5000000000000001E-2</v>
      </c>
      <c r="L665" s="115"/>
      <c r="M665" s="115"/>
      <c r="N665" s="27" t="s">
        <v>153</v>
      </c>
      <c r="O665" s="27" t="s">
        <v>154</v>
      </c>
      <c r="P665" s="63"/>
    </row>
    <row r="666" spans="1:18" s="58" customFormat="1" ht="51" x14ac:dyDescent="0.2">
      <c r="A666" s="442" t="s">
        <v>2863</v>
      </c>
      <c r="B666" s="303" t="s">
        <v>2526</v>
      </c>
      <c r="C666" s="29" t="s">
        <v>157</v>
      </c>
      <c r="D666" s="27"/>
      <c r="E666" s="27" t="s">
        <v>21</v>
      </c>
      <c r="F666" s="27" t="s">
        <v>21</v>
      </c>
      <c r="G666" s="27"/>
      <c r="H666" s="27"/>
      <c r="I666" s="27"/>
      <c r="J666" s="115">
        <v>0.02</v>
      </c>
      <c r="K666" s="115">
        <v>0.02</v>
      </c>
      <c r="L666" s="115"/>
      <c r="M666" s="115"/>
      <c r="N666" s="27" t="s">
        <v>158</v>
      </c>
      <c r="O666" s="27" t="s">
        <v>159</v>
      </c>
      <c r="P666" s="63"/>
    </row>
    <row r="667" spans="1:18" s="58" customFormat="1" ht="63.75" x14ac:dyDescent="0.2">
      <c r="A667" s="442" t="s">
        <v>2864</v>
      </c>
      <c r="B667" s="332" t="s">
        <v>2630</v>
      </c>
      <c r="C667" s="106" t="s">
        <v>160</v>
      </c>
      <c r="D667" s="201"/>
      <c r="E667" s="201" t="s">
        <v>21</v>
      </c>
      <c r="F667" s="201" t="s">
        <v>21</v>
      </c>
      <c r="G667" s="201" t="s">
        <v>21</v>
      </c>
      <c r="H667" s="201" t="s">
        <v>21</v>
      </c>
      <c r="I667" s="201" t="s">
        <v>21</v>
      </c>
      <c r="J667" s="200">
        <v>0.01</v>
      </c>
      <c r="K667" s="200">
        <v>0.01</v>
      </c>
      <c r="L667" s="200"/>
      <c r="M667" s="200"/>
      <c r="N667" s="201" t="s">
        <v>125</v>
      </c>
      <c r="O667" s="201" t="s">
        <v>161</v>
      </c>
      <c r="P667" s="63"/>
    </row>
    <row r="668" spans="1:18" s="58" customFormat="1" x14ac:dyDescent="0.2">
      <c r="A668" s="399"/>
      <c r="B668" s="584" t="s">
        <v>2830</v>
      </c>
      <c r="C668" s="584"/>
      <c r="D668" s="584"/>
      <c r="E668" s="584"/>
      <c r="F668" s="584"/>
      <c r="G668" s="584"/>
      <c r="H668" s="584"/>
      <c r="I668" s="584"/>
      <c r="J668" s="535">
        <f>J645</f>
        <v>0.33879999999999999</v>
      </c>
      <c r="K668" s="535">
        <f>K645</f>
        <v>0.29779999999999995</v>
      </c>
      <c r="L668" s="535">
        <f>L645</f>
        <v>1.0999999999999999E-2</v>
      </c>
      <c r="M668" s="535">
        <f>M645</f>
        <v>0.03</v>
      </c>
      <c r="N668" s="535"/>
      <c r="O668" s="535"/>
      <c r="P668" s="63"/>
    </row>
    <row r="669" spans="1:18" s="58" customFormat="1" x14ac:dyDescent="0.2">
      <c r="A669" s="400"/>
      <c r="B669" s="584" t="s">
        <v>1294</v>
      </c>
      <c r="C669" s="584"/>
      <c r="D669" s="584"/>
      <c r="E669" s="584"/>
      <c r="F669" s="584"/>
      <c r="G669" s="584"/>
      <c r="H669" s="584"/>
      <c r="I669" s="584"/>
      <c r="J669" s="454">
        <f>SUM(K669:M669)</f>
        <v>99.999999999999986</v>
      </c>
      <c r="K669" s="536">
        <f>K668/$J668*100</f>
        <v>87.898465171192427</v>
      </c>
      <c r="L669" s="536">
        <f>L668/$J668*100</f>
        <v>3.2467532467532463</v>
      </c>
      <c r="M669" s="536">
        <f>M668/$J668*100</f>
        <v>8.8547815820543097</v>
      </c>
      <c r="N669" s="456"/>
      <c r="O669" s="457"/>
      <c r="P669" s="63"/>
    </row>
    <row r="670" spans="1:18" s="19" customFormat="1" ht="13.5" thickBot="1" x14ac:dyDescent="0.25">
      <c r="A670" s="401"/>
      <c r="B670" s="585" t="s">
        <v>2860</v>
      </c>
      <c r="C670" s="586"/>
      <c r="D670" s="586"/>
      <c r="E670" s="586"/>
      <c r="F670" s="586"/>
      <c r="G670" s="586"/>
      <c r="H670" s="586"/>
      <c r="I670" s="586"/>
      <c r="J670" s="586"/>
      <c r="K670" s="586"/>
      <c r="L670" s="586"/>
      <c r="M670" s="586"/>
      <c r="N670" s="586"/>
      <c r="O670" s="587"/>
      <c r="P670" s="20"/>
    </row>
    <row r="671" spans="1:18" s="20" customFormat="1" ht="51" x14ac:dyDescent="0.2">
      <c r="A671" s="923">
        <v>107</v>
      </c>
      <c r="B671" s="659" t="s">
        <v>3142</v>
      </c>
      <c r="C671" s="32" t="s">
        <v>3066</v>
      </c>
      <c r="D671" s="417">
        <v>32</v>
      </c>
      <c r="E671" s="417">
        <v>32.5</v>
      </c>
      <c r="F671" s="417">
        <v>33.5</v>
      </c>
      <c r="G671" s="417">
        <v>35.5</v>
      </c>
      <c r="H671" s="417">
        <v>38</v>
      </c>
      <c r="I671" s="417">
        <v>40</v>
      </c>
      <c r="J671" s="785">
        <f>J677</f>
        <v>319.42</v>
      </c>
      <c r="K671" s="785">
        <f>K677</f>
        <v>319.42</v>
      </c>
      <c r="L671" s="785">
        <f>L677</f>
        <v>0</v>
      </c>
      <c r="M671" s="785">
        <f>M677</f>
        <v>0</v>
      </c>
      <c r="N671" s="707" t="s">
        <v>163</v>
      </c>
      <c r="O671" s="707"/>
      <c r="R671" s="19"/>
    </row>
    <row r="672" spans="1:18" s="20" customFormat="1" x14ac:dyDescent="0.2">
      <c r="A672" s="825"/>
      <c r="B672" s="660"/>
      <c r="C672" s="21" t="s">
        <v>164</v>
      </c>
      <c r="D672" s="280">
        <v>36.5</v>
      </c>
      <c r="E672" s="44">
        <v>37.0703125</v>
      </c>
      <c r="F672" s="44">
        <v>38.2109375</v>
      </c>
      <c r="G672" s="44">
        <v>42</v>
      </c>
      <c r="H672" s="44">
        <v>43.34375</v>
      </c>
      <c r="I672" s="44">
        <v>47.90625</v>
      </c>
      <c r="J672" s="742"/>
      <c r="K672" s="742"/>
      <c r="L672" s="742"/>
      <c r="M672" s="742"/>
      <c r="N672" s="641"/>
      <c r="O672" s="641"/>
      <c r="R672" s="19"/>
    </row>
    <row r="673" spans="1:18" s="20" customFormat="1" x14ac:dyDescent="0.2">
      <c r="A673" s="825"/>
      <c r="B673" s="660"/>
      <c r="C673" s="21" t="s">
        <v>165</v>
      </c>
      <c r="D673" s="280">
        <v>28.5</v>
      </c>
      <c r="E673" s="44">
        <v>28.9453125</v>
      </c>
      <c r="F673" s="44">
        <v>29.8359375</v>
      </c>
      <c r="G673" s="44">
        <v>30</v>
      </c>
      <c r="H673" s="44">
        <v>33.84375</v>
      </c>
      <c r="I673" s="44">
        <v>35</v>
      </c>
      <c r="J673" s="742"/>
      <c r="K673" s="742"/>
      <c r="L673" s="742"/>
      <c r="M673" s="742"/>
      <c r="N673" s="642"/>
      <c r="O673" s="641"/>
      <c r="R673" s="19"/>
    </row>
    <row r="674" spans="1:18" s="20" customFormat="1" ht="38.25" x14ac:dyDescent="0.2">
      <c r="A674" s="825"/>
      <c r="B674" s="660"/>
      <c r="C674" s="21" t="s">
        <v>672</v>
      </c>
      <c r="D674" s="280">
        <v>26.6</v>
      </c>
      <c r="E674" s="280">
        <v>27</v>
      </c>
      <c r="F674" s="280">
        <v>33</v>
      </c>
      <c r="G674" s="280">
        <v>35</v>
      </c>
      <c r="H674" s="280">
        <v>37</v>
      </c>
      <c r="I674" s="280">
        <v>40</v>
      </c>
      <c r="J674" s="742"/>
      <c r="K674" s="742"/>
      <c r="L674" s="742"/>
      <c r="M674" s="742"/>
      <c r="N674" s="280" t="s">
        <v>166</v>
      </c>
      <c r="O674" s="641"/>
      <c r="R674" s="19"/>
    </row>
    <row r="675" spans="1:18" s="20" customFormat="1" x14ac:dyDescent="0.2">
      <c r="A675" s="825"/>
      <c r="B675" s="660"/>
      <c r="C675" s="21" t="s">
        <v>167</v>
      </c>
      <c r="D675" s="280">
        <v>24.2</v>
      </c>
      <c r="E675" s="280">
        <v>25</v>
      </c>
      <c r="F675" s="280">
        <v>31</v>
      </c>
      <c r="G675" s="280">
        <v>33</v>
      </c>
      <c r="H675" s="280">
        <v>35</v>
      </c>
      <c r="I675" s="280">
        <v>38</v>
      </c>
      <c r="J675" s="742"/>
      <c r="K675" s="742"/>
      <c r="L675" s="742"/>
      <c r="M675" s="742"/>
      <c r="N675" s="280" t="s">
        <v>166</v>
      </c>
      <c r="O675" s="641"/>
      <c r="R675" s="19"/>
    </row>
    <row r="676" spans="1:18" s="20" customFormat="1" ht="38.25" x14ac:dyDescent="0.2">
      <c r="A676" s="755"/>
      <c r="B676" s="661"/>
      <c r="C676" s="21" t="s">
        <v>548</v>
      </c>
      <c r="D676" s="280">
        <v>5.7</v>
      </c>
      <c r="E676" s="280" t="s">
        <v>168</v>
      </c>
      <c r="F676" s="280" t="s">
        <v>169</v>
      </c>
      <c r="G676" s="280" t="s">
        <v>170</v>
      </c>
      <c r="H676" s="280" t="s">
        <v>170</v>
      </c>
      <c r="I676" s="280" t="s">
        <v>171</v>
      </c>
      <c r="J676" s="647"/>
      <c r="K676" s="647"/>
      <c r="L676" s="647"/>
      <c r="M676" s="647"/>
      <c r="N676" s="280" t="s">
        <v>172</v>
      </c>
      <c r="O676" s="642"/>
      <c r="R676" s="19"/>
    </row>
    <row r="677" spans="1:18" s="20" customFormat="1" ht="63.75" x14ac:dyDescent="0.2">
      <c r="A677" s="889">
        <v>108</v>
      </c>
      <c r="B677" s="662" t="s">
        <v>3143</v>
      </c>
      <c r="C677" s="88" t="s">
        <v>3067</v>
      </c>
      <c r="D677" s="290">
        <v>15.9</v>
      </c>
      <c r="E677" s="290">
        <v>16</v>
      </c>
      <c r="F677" s="290">
        <v>20</v>
      </c>
      <c r="G677" s="290">
        <v>25</v>
      </c>
      <c r="H677" s="290">
        <v>28</v>
      </c>
      <c r="I677" s="290">
        <v>30</v>
      </c>
      <c r="J677" s="597">
        <f>J693+J715</f>
        <v>319.42</v>
      </c>
      <c r="K677" s="597">
        <f>K693+K715</f>
        <v>319.42</v>
      </c>
      <c r="L677" s="597">
        <f>L693+L715</f>
        <v>0</v>
      </c>
      <c r="M677" s="597">
        <f>M693+M715</f>
        <v>0</v>
      </c>
      <c r="N677" s="591"/>
      <c r="O677" s="591"/>
      <c r="R677" s="19"/>
    </row>
    <row r="678" spans="1:18" s="20" customFormat="1" ht="38.25" x14ac:dyDescent="0.2">
      <c r="A678" s="888"/>
      <c r="B678" s="663"/>
      <c r="C678" s="88" t="s">
        <v>173</v>
      </c>
      <c r="D678" s="290"/>
      <c r="E678" s="290"/>
      <c r="F678" s="290"/>
      <c r="G678" s="290"/>
      <c r="H678" s="290"/>
      <c r="I678" s="290"/>
      <c r="J678" s="598"/>
      <c r="K678" s="598"/>
      <c r="L678" s="598"/>
      <c r="M678" s="598"/>
      <c r="N678" s="592"/>
      <c r="O678" s="592"/>
      <c r="R678" s="19"/>
    </row>
    <row r="679" spans="1:18" s="20" customFormat="1" x14ac:dyDescent="0.2">
      <c r="A679" s="888"/>
      <c r="B679" s="663"/>
      <c r="C679" s="88" t="s">
        <v>174</v>
      </c>
      <c r="D679" s="290">
        <v>96.6</v>
      </c>
      <c r="E679" s="290">
        <v>97</v>
      </c>
      <c r="F679" s="290">
        <v>97</v>
      </c>
      <c r="G679" s="290">
        <v>98</v>
      </c>
      <c r="H679" s="290">
        <v>99</v>
      </c>
      <c r="I679" s="290">
        <v>100</v>
      </c>
      <c r="J679" s="598"/>
      <c r="K679" s="598"/>
      <c r="L679" s="598"/>
      <c r="M679" s="598"/>
      <c r="N679" s="592"/>
      <c r="O679" s="592"/>
      <c r="R679" s="19"/>
    </row>
    <row r="680" spans="1:18" s="20" customFormat="1" ht="25.5" x14ac:dyDescent="0.2">
      <c r="A680" s="888"/>
      <c r="B680" s="663"/>
      <c r="C680" s="88" t="s">
        <v>175</v>
      </c>
      <c r="D680" s="290">
        <v>100</v>
      </c>
      <c r="E680" s="290">
        <v>100</v>
      </c>
      <c r="F680" s="290">
        <v>100</v>
      </c>
      <c r="G680" s="290">
        <v>100</v>
      </c>
      <c r="H680" s="290">
        <v>100</v>
      </c>
      <c r="I680" s="290">
        <v>100</v>
      </c>
      <c r="J680" s="598"/>
      <c r="K680" s="598"/>
      <c r="L680" s="598"/>
      <c r="M680" s="598"/>
      <c r="N680" s="592"/>
      <c r="O680" s="592"/>
      <c r="R680" s="19"/>
    </row>
    <row r="681" spans="1:18" s="20" customFormat="1" ht="25.5" x14ac:dyDescent="0.2">
      <c r="A681" s="888"/>
      <c r="B681" s="663"/>
      <c r="C681" s="88" t="s">
        <v>176</v>
      </c>
      <c r="D681" s="290">
        <v>82.5</v>
      </c>
      <c r="E681" s="290">
        <v>83</v>
      </c>
      <c r="F681" s="290">
        <v>84</v>
      </c>
      <c r="G681" s="290">
        <v>85</v>
      </c>
      <c r="H681" s="290">
        <v>90</v>
      </c>
      <c r="I681" s="290">
        <v>95</v>
      </c>
      <c r="J681" s="598"/>
      <c r="K681" s="598"/>
      <c r="L681" s="598"/>
      <c r="M681" s="598"/>
      <c r="N681" s="592"/>
      <c r="O681" s="592"/>
      <c r="R681" s="19"/>
    </row>
    <row r="682" spans="1:18" s="20" customFormat="1" ht="38.25" x14ac:dyDescent="0.2">
      <c r="A682" s="888"/>
      <c r="B682" s="663"/>
      <c r="C682" s="88" t="s">
        <v>177</v>
      </c>
      <c r="D682" s="290">
        <v>15</v>
      </c>
      <c r="E682" s="290"/>
      <c r="F682" s="290">
        <v>17</v>
      </c>
      <c r="G682" s="290"/>
      <c r="H682" s="290"/>
      <c r="I682" s="290">
        <v>20</v>
      </c>
      <c r="J682" s="598"/>
      <c r="K682" s="598"/>
      <c r="L682" s="598"/>
      <c r="M682" s="598"/>
      <c r="N682" s="592"/>
      <c r="O682" s="592"/>
      <c r="R682" s="19"/>
    </row>
    <row r="683" spans="1:18" s="20" customFormat="1" ht="38.25" x14ac:dyDescent="0.2">
      <c r="A683" s="888"/>
      <c r="B683" s="663"/>
      <c r="C683" s="88" t="s">
        <v>178</v>
      </c>
      <c r="D683" s="290">
        <v>16.7</v>
      </c>
      <c r="E683" s="290" t="s">
        <v>179</v>
      </c>
      <c r="F683" s="290" t="s">
        <v>180</v>
      </c>
      <c r="G683" s="290" t="s">
        <v>180</v>
      </c>
      <c r="H683" s="290" t="s">
        <v>181</v>
      </c>
      <c r="I683" s="290" t="s">
        <v>182</v>
      </c>
      <c r="J683" s="598"/>
      <c r="K683" s="598"/>
      <c r="L683" s="598"/>
      <c r="M683" s="598"/>
      <c r="N683" s="593"/>
      <c r="O683" s="592"/>
      <c r="R683" s="19"/>
    </row>
    <row r="684" spans="1:18" s="20" customFormat="1" ht="63.75" x14ac:dyDescent="0.2">
      <c r="A684" s="888"/>
      <c r="B684" s="663"/>
      <c r="C684" s="88" t="s">
        <v>183</v>
      </c>
      <c r="D684" s="290">
        <v>0.89600000000000002</v>
      </c>
      <c r="E684" s="290">
        <v>0.89700000000000002</v>
      </c>
      <c r="F684" s="290">
        <v>0.89800000000000002</v>
      </c>
      <c r="G684" s="290">
        <v>0.89900000000000002</v>
      </c>
      <c r="H684" s="290">
        <v>0.9</v>
      </c>
      <c r="I684" s="290">
        <v>0.91</v>
      </c>
      <c r="J684" s="598"/>
      <c r="K684" s="598"/>
      <c r="L684" s="598"/>
      <c r="M684" s="598"/>
      <c r="N684" s="290" t="s">
        <v>184</v>
      </c>
      <c r="O684" s="592"/>
      <c r="R684" s="19"/>
    </row>
    <row r="685" spans="1:18" s="20" customFormat="1" ht="25.5" x14ac:dyDescent="0.2">
      <c r="A685" s="888"/>
      <c r="B685" s="663"/>
      <c r="C685" s="88" t="s">
        <v>185</v>
      </c>
      <c r="D685" s="290">
        <v>0.81299999999999994</v>
      </c>
      <c r="E685" s="290">
        <v>0.81499999999999995</v>
      </c>
      <c r="F685" s="290">
        <v>0.82</v>
      </c>
      <c r="G685" s="290">
        <v>0.82499999999999996</v>
      </c>
      <c r="H685" s="290">
        <v>0.83</v>
      </c>
      <c r="I685" s="290">
        <v>0.85</v>
      </c>
      <c r="J685" s="598"/>
      <c r="K685" s="598"/>
      <c r="L685" s="598"/>
      <c r="M685" s="598"/>
      <c r="N685" s="591"/>
      <c r="O685" s="592"/>
      <c r="R685" s="19"/>
    </row>
    <row r="686" spans="1:18" s="20" customFormat="1" ht="25.5" x14ac:dyDescent="0.2">
      <c r="A686" s="888"/>
      <c r="B686" s="663"/>
      <c r="C686" s="88" t="s">
        <v>186</v>
      </c>
      <c r="D686" s="290">
        <v>0.94</v>
      </c>
      <c r="E686" s="290"/>
      <c r="F686" s="290"/>
      <c r="G686" s="290">
        <v>0.95</v>
      </c>
      <c r="H686" s="290"/>
      <c r="I686" s="290">
        <v>0.96499999999999997</v>
      </c>
      <c r="J686" s="598"/>
      <c r="K686" s="598"/>
      <c r="L686" s="598"/>
      <c r="M686" s="598"/>
      <c r="N686" s="592"/>
      <c r="O686" s="592"/>
      <c r="R686" s="19"/>
    </row>
    <row r="687" spans="1:18" s="20" customFormat="1" ht="25.5" x14ac:dyDescent="0.2">
      <c r="A687" s="888"/>
      <c r="B687" s="663"/>
      <c r="C687" s="88" t="s">
        <v>187</v>
      </c>
      <c r="D687" s="290">
        <v>0.93600000000000005</v>
      </c>
      <c r="E687" s="290"/>
      <c r="F687" s="290"/>
      <c r="G687" s="290">
        <v>0.94499999999999995</v>
      </c>
      <c r="H687" s="290"/>
      <c r="I687" s="290">
        <v>0.95499999999999996</v>
      </c>
      <c r="J687" s="598"/>
      <c r="K687" s="598"/>
      <c r="L687" s="598"/>
      <c r="M687" s="598"/>
      <c r="N687" s="592"/>
      <c r="O687" s="592"/>
      <c r="R687" s="19"/>
    </row>
    <row r="688" spans="1:18" s="20" customFormat="1" ht="25.5" x14ac:dyDescent="0.2">
      <c r="A688" s="888"/>
      <c r="B688" s="663"/>
      <c r="C688" s="88" t="s">
        <v>188</v>
      </c>
      <c r="D688" s="290">
        <v>0.87</v>
      </c>
      <c r="E688" s="290"/>
      <c r="F688" s="290"/>
      <c r="G688" s="290">
        <v>0.89</v>
      </c>
      <c r="H688" s="290"/>
      <c r="I688" s="290">
        <v>0.92</v>
      </c>
      <c r="J688" s="598"/>
      <c r="K688" s="598"/>
      <c r="L688" s="598"/>
      <c r="M688" s="598"/>
      <c r="N688" s="592"/>
      <c r="O688" s="592"/>
      <c r="R688" s="19"/>
    </row>
    <row r="689" spans="1:18" s="20" customFormat="1" ht="25.5" x14ac:dyDescent="0.2">
      <c r="A689" s="888"/>
      <c r="B689" s="663"/>
      <c r="C689" s="88" t="s">
        <v>189</v>
      </c>
      <c r="D689" s="290">
        <v>0.29299999999999998</v>
      </c>
      <c r="E689" s="290"/>
      <c r="F689" s="290"/>
      <c r="G689" s="290">
        <v>0.32</v>
      </c>
      <c r="H689" s="290"/>
      <c r="I689" s="290">
        <v>0.4</v>
      </c>
      <c r="J689" s="598"/>
      <c r="K689" s="598"/>
      <c r="L689" s="598"/>
      <c r="M689" s="598"/>
      <c r="N689" s="592"/>
      <c r="O689" s="592"/>
      <c r="R689" s="19"/>
    </row>
    <row r="690" spans="1:18" s="20" customFormat="1" ht="25.5" x14ac:dyDescent="0.2">
      <c r="A690" s="888"/>
      <c r="B690" s="663"/>
      <c r="C690" s="88" t="s">
        <v>190</v>
      </c>
      <c r="D690" s="290">
        <v>1.75</v>
      </c>
      <c r="E690" s="290"/>
      <c r="F690" s="290"/>
      <c r="G690" s="290">
        <v>1.7</v>
      </c>
      <c r="H690" s="290"/>
      <c r="I690" s="290">
        <v>1.5</v>
      </c>
      <c r="J690" s="598"/>
      <c r="K690" s="598"/>
      <c r="L690" s="598"/>
      <c r="M690" s="598"/>
      <c r="N690" s="592"/>
      <c r="O690" s="592"/>
      <c r="R690" s="19"/>
    </row>
    <row r="691" spans="1:18" s="20" customFormat="1" ht="25.5" x14ac:dyDescent="0.2">
      <c r="A691" s="888"/>
      <c r="B691" s="663"/>
      <c r="C691" s="88" t="s">
        <v>191</v>
      </c>
      <c r="D691" s="290">
        <v>0.55800000000000005</v>
      </c>
      <c r="E691" s="290">
        <v>0.56000000000000005</v>
      </c>
      <c r="F691" s="290">
        <v>0.56999999999999995</v>
      </c>
      <c r="G691" s="290">
        <v>0.57999999999999996</v>
      </c>
      <c r="H691" s="290">
        <v>0.6</v>
      </c>
      <c r="I691" s="290">
        <v>0.63</v>
      </c>
      <c r="J691" s="598"/>
      <c r="K691" s="598"/>
      <c r="L691" s="598"/>
      <c r="M691" s="598"/>
      <c r="N691" s="593"/>
      <c r="O691" s="592"/>
      <c r="R691" s="19"/>
    </row>
    <row r="692" spans="1:18" s="20" customFormat="1" ht="38.25" x14ac:dyDescent="0.2">
      <c r="A692" s="890"/>
      <c r="B692" s="664"/>
      <c r="C692" s="88" t="s">
        <v>192</v>
      </c>
      <c r="D692" s="290">
        <v>15.8</v>
      </c>
      <c r="E692" s="290">
        <v>16</v>
      </c>
      <c r="F692" s="290">
        <v>18</v>
      </c>
      <c r="G692" s="290">
        <v>20</v>
      </c>
      <c r="H692" s="290">
        <v>28</v>
      </c>
      <c r="I692" s="290">
        <v>30</v>
      </c>
      <c r="J692" s="599"/>
      <c r="K692" s="599"/>
      <c r="L692" s="599"/>
      <c r="M692" s="599"/>
      <c r="N692" s="290" t="s">
        <v>193</v>
      </c>
      <c r="O692" s="593"/>
      <c r="R692" s="19"/>
    </row>
    <row r="693" spans="1:18" s="20" customFormat="1" ht="51" x14ac:dyDescent="0.2">
      <c r="A693" s="754">
        <v>109</v>
      </c>
      <c r="B693" s="603" t="s">
        <v>3144</v>
      </c>
      <c r="C693" s="93" t="s">
        <v>3068</v>
      </c>
      <c r="D693" s="282" t="s">
        <v>194</v>
      </c>
      <c r="E693" s="282" t="s">
        <v>195</v>
      </c>
      <c r="F693" s="282" t="s">
        <v>196</v>
      </c>
      <c r="G693" s="282" t="s">
        <v>196</v>
      </c>
      <c r="H693" s="282" t="s">
        <v>196</v>
      </c>
      <c r="I693" s="282" t="s">
        <v>196</v>
      </c>
      <c r="J693" s="600">
        <f>SUM(J711:J714)</f>
        <v>17.12</v>
      </c>
      <c r="K693" s="600">
        <f>SUM(K711:K714)</f>
        <v>17.12</v>
      </c>
      <c r="L693" s="600">
        <f>SUM(L711:L714)</f>
        <v>0</v>
      </c>
      <c r="M693" s="600">
        <f>SUM(M711:M714)</f>
        <v>0</v>
      </c>
      <c r="N693" s="282" t="s">
        <v>197</v>
      </c>
      <c r="O693" s="711"/>
      <c r="R693" s="19"/>
    </row>
    <row r="694" spans="1:18" s="20" customFormat="1" ht="25.5" x14ac:dyDescent="0.2">
      <c r="A694" s="825"/>
      <c r="B694" s="614"/>
      <c r="C694" s="93" t="s">
        <v>198</v>
      </c>
      <c r="D694" s="282">
        <v>5.6</v>
      </c>
      <c r="E694" s="282" t="s">
        <v>199</v>
      </c>
      <c r="F694" s="282" t="s">
        <v>199</v>
      </c>
      <c r="G694" s="282" t="s">
        <v>199</v>
      </c>
      <c r="H694" s="282" t="s">
        <v>199</v>
      </c>
      <c r="I694" s="282" t="s">
        <v>199</v>
      </c>
      <c r="J694" s="601"/>
      <c r="K694" s="601"/>
      <c r="L694" s="601"/>
      <c r="M694" s="601"/>
      <c r="N694" s="711"/>
      <c r="O694" s="712"/>
      <c r="R694" s="19"/>
    </row>
    <row r="695" spans="1:18" s="20" customFormat="1" ht="25.5" x14ac:dyDescent="0.2">
      <c r="A695" s="825"/>
      <c r="B695" s="614"/>
      <c r="C695" s="93" t="s">
        <v>200</v>
      </c>
      <c r="D695" s="282">
        <v>36.6</v>
      </c>
      <c r="E695" s="282" t="s">
        <v>201</v>
      </c>
      <c r="F695" s="282" t="s">
        <v>201</v>
      </c>
      <c r="G695" s="282" t="s">
        <v>201</v>
      </c>
      <c r="H695" s="282" t="s">
        <v>201</v>
      </c>
      <c r="I695" s="282" t="s">
        <v>201</v>
      </c>
      <c r="J695" s="601"/>
      <c r="K695" s="601"/>
      <c r="L695" s="601"/>
      <c r="M695" s="601"/>
      <c r="N695" s="712"/>
      <c r="O695" s="712"/>
      <c r="R695" s="19"/>
    </row>
    <row r="696" spans="1:18" s="20" customFormat="1" ht="25.5" x14ac:dyDescent="0.2">
      <c r="A696" s="825"/>
      <c r="B696" s="614"/>
      <c r="C696" s="93" t="s">
        <v>546</v>
      </c>
      <c r="D696" s="282" t="s">
        <v>202</v>
      </c>
      <c r="E696" s="282" t="s">
        <v>203</v>
      </c>
      <c r="F696" s="282" t="s">
        <v>203</v>
      </c>
      <c r="G696" s="282" t="s">
        <v>203</v>
      </c>
      <c r="H696" s="282" t="s">
        <v>203</v>
      </c>
      <c r="I696" s="282" t="s">
        <v>203</v>
      </c>
      <c r="J696" s="601"/>
      <c r="K696" s="601"/>
      <c r="L696" s="601"/>
      <c r="M696" s="601"/>
      <c r="N696" s="712"/>
      <c r="O696" s="712"/>
      <c r="R696" s="19"/>
    </row>
    <row r="697" spans="1:18" s="20" customFormat="1" ht="25.5" x14ac:dyDescent="0.2">
      <c r="A697" s="825"/>
      <c r="B697" s="614"/>
      <c r="C697" s="93" t="s">
        <v>204</v>
      </c>
      <c r="D697" s="282">
        <v>4.8</v>
      </c>
      <c r="E697" s="282" t="s">
        <v>205</v>
      </c>
      <c r="F697" s="282" t="s">
        <v>205</v>
      </c>
      <c r="G697" s="282" t="s">
        <v>205</v>
      </c>
      <c r="H697" s="282" t="s">
        <v>205</v>
      </c>
      <c r="I697" s="282" t="s">
        <v>205</v>
      </c>
      <c r="J697" s="601"/>
      <c r="K697" s="601"/>
      <c r="L697" s="601"/>
      <c r="M697" s="601"/>
      <c r="N697" s="712"/>
      <c r="O697" s="712"/>
      <c r="R697" s="19"/>
    </row>
    <row r="698" spans="1:18" s="20" customFormat="1" ht="25.5" x14ac:dyDescent="0.2">
      <c r="A698" s="825"/>
      <c r="B698" s="614"/>
      <c r="C698" s="93" t="s">
        <v>206</v>
      </c>
      <c r="D698" s="282"/>
      <c r="E698" s="282"/>
      <c r="F698" s="282"/>
      <c r="G698" s="282"/>
      <c r="H698" s="282"/>
      <c r="I698" s="282"/>
      <c r="J698" s="601"/>
      <c r="K698" s="601"/>
      <c r="L698" s="601"/>
      <c r="M698" s="601"/>
      <c r="N698" s="712"/>
      <c r="O698" s="712"/>
      <c r="R698" s="19"/>
    </row>
    <row r="699" spans="1:18" s="20" customFormat="1" x14ac:dyDescent="0.2">
      <c r="A699" s="825"/>
      <c r="B699" s="614"/>
      <c r="C699" s="178" t="s">
        <v>207</v>
      </c>
      <c r="D699" s="282"/>
      <c r="E699" s="282"/>
      <c r="F699" s="282"/>
      <c r="G699" s="282"/>
      <c r="H699" s="282"/>
      <c r="I699" s="282"/>
      <c r="J699" s="601"/>
      <c r="K699" s="601"/>
      <c r="L699" s="601"/>
      <c r="M699" s="601"/>
      <c r="N699" s="712"/>
      <c r="O699" s="712"/>
      <c r="R699" s="19"/>
    </row>
    <row r="700" spans="1:18" s="20" customFormat="1" ht="25.5" x14ac:dyDescent="0.2">
      <c r="A700" s="825"/>
      <c r="B700" s="614"/>
      <c r="C700" s="93" t="s">
        <v>208</v>
      </c>
      <c r="D700" s="282">
        <v>99.3</v>
      </c>
      <c r="E700" s="282">
        <v>99.7</v>
      </c>
      <c r="F700" s="282">
        <v>100</v>
      </c>
      <c r="G700" s="282">
        <v>100</v>
      </c>
      <c r="H700" s="282">
        <v>100</v>
      </c>
      <c r="I700" s="282">
        <v>100</v>
      </c>
      <c r="J700" s="601"/>
      <c r="K700" s="601"/>
      <c r="L700" s="601"/>
      <c r="M700" s="601"/>
      <c r="N700" s="712"/>
      <c r="O700" s="712"/>
      <c r="R700" s="19"/>
    </row>
    <row r="701" spans="1:18" s="20" customFormat="1" ht="25.5" x14ac:dyDescent="0.2">
      <c r="A701" s="825"/>
      <c r="B701" s="614"/>
      <c r="C701" s="93" t="s">
        <v>209</v>
      </c>
      <c r="D701" s="282" t="s">
        <v>73</v>
      </c>
      <c r="E701" s="282">
        <v>70</v>
      </c>
      <c r="F701" s="282">
        <v>70</v>
      </c>
      <c r="G701" s="282">
        <v>70</v>
      </c>
      <c r="H701" s="282">
        <v>80</v>
      </c>
      <c r="I701" s="282">
        <v>85</v>
      </c>
      <c r="J701" s="601"/>
      <c r="K701" s="601"/>
      <c r="L701" s="601"/>
      <c r="M701" s="601"/>
      <c r="N701" s="712"/>
      <c r="O701" s="712"/>
      <c r="R701" s="19"/>
    </row>
    <row r="702" spans="1:18" s="20" customFormat="1" ht="25.5" x14ac:dyDescent="0.2">
      <c r="A702" s="825"/>
      <c r="B702" s="614"/>
      <c r="C702" s="178" t="s">
        <v>210</v>
      </c>
      <c r="D702" s="282"/>
      <c r="E702" s="282"/>
      <c r="F702" s="282"/>
      <c r="G702" s="282"/>
      <c r="H702" s="282"/>
      <c r="I702" s="282"/>
      <c r="J702" s="601"/>
      <c r="K702" s="601"/>
      <c r="L702" s="601"/>
      <c r="M702" s="601"/>
      <c r="N702" s="712"/>
      <c r="O702" s="712"/>
      <c r="R702" s="19"/>
    </row>
    <row r="703" spans="1:18" s="20" customFormat="1" ht="25.5" x14ac:dyDescent="0.2">
      <c r="A703" s="825"/>
      <c r="B703" s="614"/>
      <c r="C703" s="93" t="s">
        <v>208</v>
      </c>
      <c r="D703" s="282">
        <v>86.5</v>
      </c>
      <c r="E703" s="282">
        <v>89</v>
      </c>
      <c r="F703" s="282">
        <v>90</v>
      </c>
      <c r="G703" s="282">
        <v>90</v>
      </c>
      <c r="H703" s="282">
        <v>92</v>
      </c>
      <c r="I703" s="282">
        <v>95</v>
      </c>
      <c r="J703" s="601"/>
      <c r="K703" s="601"/>
      <c r="L703" s="601"/>
      <c r="M703" s="601"/>
      <c r="N703" s="712"/>
      <c r="O703" s="712"/>
      <c r="R703" s="19"/>
    </row>
    <row r="704" spans="1:18" s="20" customFormat="1" ht="25.5" x14ac:dyDescent="0.2">
      <c r="A704" s="825"/>
      <c r="B704" s="614"/>
      <c r="C704" s="93" t="s">
        <v>209</v>
      </c>
      <c r="D704" s="282" t="s">
        <v>73</v>
      </c>
      <c r="E704" s="282">
        <v>70</v>
      </c>
      <c r="F704" s="282">
        <v>70</v>
      </c>
      <c r="G704" s="282">
        <v>70</v>
      </c>
      <c r="H704" s="282">
        <v>80</v>
      </c>
      <c r="I704" s="282">
        <v>85</v>
      </c>
      <c r="J704" s="601"/>
      <c r="K704" s="601"/>
      <c r="L704" s="601"/>
      <c r="M704" s="601"/>
      <c r="N704" s="712"/>
      <c r="O704" s="712"/>
      <c r="R704" s="19"/>
    </row>
    <row r="705" spans="1:18" s="20" customFormat="1" ht="25.5" x14ac:dyDescent="0.2">
      <c r="A705" s="825"/>
      <c r="B705" s="614"/>
      <c r="C705" s="178" t="s">
        <v>211</v>
      </c>
      <c r="D705" s="282"/>
      <c r="E705" s="282"/>
      <c r="F705" s="282"/>
      <c r="G705" s="282"/>
      <c r="H705" s="282"/>
      <c r="I705" s="282"/>
      <c r="J705" s="601"/>
      <c r="K705" s="601"/>
      <c r="L705" s="601"/>
      <c r="M705" s="601"/>
      <c r="N705" s="712"/>
      <c r="O705" s="712"/>
      <c r="R705" s="19"/>
    </row>
    <row r="706" spans="1:18" s="20" customFormat="1" ht="25.5" x14ac:dyDescent="0.2">
      <c r="A706" s="825"/>
      <c r="B706" s="614"/>
      <c r="C706" s="93" t="s">
        <v>208</v>
      </c>
      <c r="D706" s="282">
        <v>84</v>
      </c>
      <c r="E706" s="282">
        <v>86</v>
      </c>
      <c r="F706" s="282">
        <v>86.5</v>
      </c>
      <c r="G706" s="282">
        <v>87</v>
      </c>
      <c r="H706" s="282">
        <v>88</v>
      </c>
      <c r="I706" s="282">
        <v>90</v>
      </c>
      <c r="J706" s="601"/>
      <c r="K706" s="601"/>
      <c r="L706" s="601"/>
      <c r="M706" s="601"/>
      <c r="N706" s="712"/>
      <c r="O706" s="712"/>
      <c r="R706" s="19"/>
    </row>
    <row r="707" spans="1:18" s="20" customFormat="1" ht="25.5" x14ac:dyDescent="0.2">
      <c r="A707" s="825"/>
      <c r="B707" s="614"/>
      <c r="C707" s="93" t="s">
        <v>209</v>
      </c>
      <c r="D707" s="282" t="s">
        <v>73</v>
      </c>
      <c r="E707" s="282">
        <v>60</v>
      </c>
      <c r="F707" s="282">
        <v>65</v>
      </c>
      <c r="G707" s="282">
        <v>70</v>
      </c>
      <c r="H707" s="282">
        <v>75</v>
      </c>
      <c r="I707" s="282">
        <v>80</v>
      </c>
      <c r="J707" s="601"/>
      <c r="K707" s="601"/>
      <c r="L707" s="601"/>
      <c r="M707" s="601"/>
      <c r="N707" s="712"/>
      <c r="O707" s="712"/>
      <c r="R707" s="19"/>
    </row>
    <row r="708" spans="1:18" s="20" customFormat="1" x14ac:dyDescent="0.2">
      <c r="A708" s="825"/>
      <c r="B708" s="614"/>
      <c r="C708" s="178" t="s">
        <v>212</v>
      </c>
      <c r="D708" s="282"/>
      <c r="E708" s="282"/>
      <c r="F708" s="282"/>
      <c r="G708" s="282"/>
      <c r="H708" s="282"/>
      <c r="I708" s="282"/>
      <c r="J708" s="601"/>
      <c r="K708" s="601"/>
      <c r="L708" s="601"/>
      <c r="M708" s="601"/>
      <c r="N708" s="712"/>
      <c r="O708" s="712"/>
      <c r="R708" s="19"/>
    </row>
    <row r="709" spans="1:18" s="20" customFormat="1" ht="25.5" x14ac:dyDescent="0.2">
      <c r="A709" s="825"/>
      <c r="B709" s="614"/>
      <c r="C709" s="93" t="s">
        <v>208</v>
      </c>
      <c r="D709" s="282">
        <v>100</v>
      </c>
      <c r="E709" s="282">
        <v>100</v>
      </c>
      <c r="F709" s="282">
        <v>100</v>
      </c>
      <c r="G709" s="282">
        <v>100</v>
      </c>
      <c r="H709" s="282">
        <v>100</v>
      </c>
      <c r="I709" s="282">
        <v>100</v>
      </c>
      <c r="J709" s="601"/>
      <c r="K709" s="601"/>
      <c r="L709" s="601"/>
      <c r="M709" s="601"/>
      <c r="N709" s="712"/>
      <c r="O709" s="712"/>
      <c r="R709" s="19"/>
    </row>
    <row r="710" spans="1:18" s="20" customFormat="1" ht="25.5" x14ac:dyDescent="0.2">
      <c r="A710" s="755"/>
      <c r="B710" s="604"/>
      <c r="C710" s="93" t="s">
        <v>209</v>
      </c>
      <c r="D710" s="282">
        <v>92</v>
      </c>
      <c r="E710" s="282">
        <v>100</v>
      </c>
      <c r="F710" s="282">
        <v>100</v>
      </c>
      <c r="G710" s="282">
        <v>100</v>
      </c>
      <c r="H710" s="282">
        <v>100</v>
      </c>
      <c r="I710" s="282">
        <v>100</v>
      </c>
      <c r="J710" s="602"/>
      <c r="K710" s="602"/>
      <c r="L710" s="602"/>
      <c r="M710" s="602"/>
      <c r="N710" s="760"/>
      <c r="O710" s="760"/>
      <c r="R710" s="19"/>
    </row>
    <row r="711" spans="1:18" s="20" customFormat="1" ht="51" x14ac:dyDescent="0.2">
      <c r="A711" s="449" t="s">
        <v>2861</v>
      </c>
      <c r="B711" s="333" t="s">
        <v>2272</v>
      </c>
      <c r="C711" s="1" t="s">
        <v>213</v>
      </c>
      <c r="D711" s="45"/>
      <c r="E711" s="45" t="s">
        <v>214</v>
      </c>
      <c r="F711" s="45"/>
      <c r="G711" s="45" t="s">
        <v>214</v>
      </c>
      <c r="H711" s="45"/>
      <c r="I711" s="45" t="s">
        <v>214</v>
      </c>
      <c r="J711" s="60">
        <v>5</v>
      </c>
      <c r="K711" s="62">
        <v>5</v>
      </c>
      <c r="L711" s="60"/>
      <c r="M711" s="60"/>
      <c r="N711" s="45" t="s">
        <v>215</v>
      </c>
      <c r="O711" s="45"/>
      <c r="R711" s="19"/>
    </row>
    <row r="712" spans="1:18" s="20" customFormat="1" ht="51" x14ac:dyDescent="0.2">
      <c r="A712" s="449" t="s">
        <v>2862</v>
      </c>
      <c r="B712" s="334" t="s">
        <v>2441</v>
      </c>
      <c r="C712" s="1" t="s">
        <v>216</v>
      </c>
      <c r="D712" s="45"/>
      <c r="E712" s="45" t="s">
        <v>214</v>
      </c>
      <c r="F712" s="45" t="s">
        <v>214</v>
      </c>
      <c r="G712" s="45" t="s">
        <v>214</v>
      </c>
      <c r="H712" s="45" t="s">
        <v>214</v>
      </c>
      <c r="I712" s="45" t="s">
        <v>214</v>
      </c>
      <c r="J712" s="60">
        <v>12</v>
      </c>
      <c r="K712" s="62">
        <v>12</v>
      </c>
      <c r="L712" s="60"/>
      <c r="M712" s="60"/>
      <c r="N712" s="27"/>
      <c r="O712" s="45"/>
      <c r="R712" s="19"/>
    </row>
    <row r="713" spans="1:18" s="20" customFormat="1" ht="114.75" x14ac:dyDescent="0.2">
      <c r="A713" s="449" t="s">
        <v>2863</v>
      </c>
      <c r="B713" s="335" t="s">
        <v>2527</v>
      </c>
      <c r="C713" s="1" t="s">
        <v>217</v>
      </c>
      <c r="D713" s="45"/>
      <c r="E713" s="45" t="s">
        <v>214</v>
      </c>
      <c r="F713" s="45" t="s">
        <v>214</v>
      </c>
      <c r="G713" s="45" t="s">
        <v>214</v>
      </c>
      <c r="H713" s="45" t="s">
        <v>214</v>
      </c>
      <c r="I713" s="45" t="s">
        <v>214</v>
      </c>
      <c r="J713" s="60">
        <v>0.02</v>
      </c>
      <c r="K713" s="62">
        <v>0.02</v>
      </c>
      <c r="L713" s="60"/>
      <c r="M713" s="60"/>
      <c r="N713" s="45" t="s">
        <v>215</v>
      </c>
      <c r="O713" s="45"/>
      <c r="R713" s="19"/>
    </row>
    <row r="714" spans="1:18" s="20" customFormat="1" ht="63.75" x14ac:dyDescent="0.2">
      <c r="A714" s="449" t="s">
        <v>2864</v>
      </c>
      <c r="B714" s="333" t="s">
        <v>2631</v>
      </c>
      <c r="C714" s="1" t="s">
        <v>218</v>
      </c>
      <c r="D714" s="45"/>
      <c r="E714" s="45" t="s">
        <v>214</v>
      </c>
      <c r="F714" s="45" t="s">
        <v>214</v>
      </c>
      <c r="G714" s="45" t="s">
        <v>214</v>
      </c>
      <c r="H714" s="45" t="s">
        <v>214</v>
      </c>
      <c r="I714" s="45" t="s">
        <v>214</v>
      </c>
      <c r="J714" s="60">
        <v>0.1</v>
      </c>
      <c r="K714" s="62">
        <v>0.1</v>
      </c>
      <c r="L714" s="60"/>
      <c r="M714" s="60"/>
      <c r="N714" s="45" t="s">
        <v>215</v>
      </c>
      <c r="O714" s="45"/>
      <c r="R714" s="19"/>
    </row>
    <row r="715" spans="1:18" s="20" customFormat="1" ht="51" x14ac:dyDescent="0.2">
      <c r="A715" s="449">
        <v>110</v>
      </c>
      <c r="B715" s="302" t="s">
        <v>3279</v>
      </c>
      <c r="C715" s="93" t="s">
        <v>3069</v>
      </c>
      <c r="D715" s="282" t="s">
        <v>219</v>
      </c>
      <c r="E715" s="282" t="s">
        <v>195</v>
      </c>
      <c r="F715" s="282" t="s">
        <v>220</v>
      </c>
      <c r="G715" s="282" t="s">
        <v>221</v>
      </c>
      <c r="H715" s="282" t="s">
        <v>222</v>
      </c>
      <c r="I715" s="282" t="s">
        <v>196</v>
      </c>
      <c r="J715" s="463">
        <f>SUM(J716:J723)</f>
        <v>302.3</v>
      </c>
      <c r="K715" s="463">
        <f>SUM(K716:K723)</f>
        <v>302.3</v>
      </c>
      <c r="L715" s="463">
        <f>SUM(L716:L723)</f>
        <v>0</v>
      </c>
      <c r="M715" s="463">
        <f>SUM(M716:M723)</f>
        <v>0</v>
      </c>
      <c r="N715" s="282" t="s">
        <v>215</v>
      </c>
      <c r="O715" s="282"/>
      <c r="R715" s="19"/>
    </row>
    <row r="716" spans="1:18" s="20" customFormat="1" ht="76.5" x14ac:dyDescent="0.2">
      <c r="A716" s="449" t="s">
        <v>2861</v>
      </c>
      <c r="B716" s="333" t="s">
        <v>2273</v>
      </c>
      <c r="C716" s="1" t="s">
        <v>1513</v>
      </c>
      <c r="D716" s="45"/>
      <c r="E716" s="45" t="s">
        <v>214</v>
      </c>
      <c r="F716" s="45" t="s">
        <v>214</v>
      </c>
      <c r="G716" s="45" t="s">
        <v>214</v>
      </c>
      <c r="H716" s="45" t="s">
        <v>214</v>
      </c>
      <c r="I716" s="45" t="s">
        <v>214</v>
      </c>
      <c r="J716" s="102">
        <v>0.1</v>
      </c>
      <c r="K716" s="101">
        <v>0.1</v>
      </c>
      <c r="L716" s="60"/>
      <c r="M716" s="60"/>
      <c r="N716" s="45" t="s">
        <v>215</v>
      </c>
      <c r="O716" s="45"/>
      <c r="R716" s="19"/>
    </row>
    <row r="717" spans="1:18" s="20" customFormat="1" ht="63.75" x14ac:dyDescent="0.2">
      <c r="A717" s="449" t="s">
        <v>2862</v>
      </c>
      <c r="B717" s="334" t="s">
        <v>2442</v>
      </c>
      <c r="C717" s="29" t="s">
        <v>223</v>
      </c>
      <c r="D717" s="27"/>
      <c r="E717" s="27" t="s">
        <v>214</v>
      </c>
      <c r="F717" s="27" t="s">
        <v>214</v>
      </c>
      <c r="G717" s="27" t="s">
        <v>214</v>
      </c>
      <c r="H717" s="27" t="s">
        <v>214</v>
      </c>
      <c r="I717" s="27" t="s">
        <v>214</v>
      </c>
      <c r="J717" s="102">
        <v>0.02</v>
      </c>
      <c r="K717" s="101">
        <v>0.02</v>
      </c>
      <c r="L717" s="62"/>
      <c r="M717" s="62"/>
      <c r="N717" s="27" t="s">
        <v>215</v>
      </c>
      <c r="O717" s="45"/>
      <c r="R717" s="19"/>
    </row>
    <row r="718" spans="1:18" s="20" customFormat="1" ht="89.25" x14ac:dyDescent="0.2">
      <c r="A718" s="449" t="s">
        <v>2863</v>
      </c>
      <c r="B718" s="333" t="s">
        <v>2528</v>
      </c>
      <c r="C718" s="1" t="s">
        <v>224</v>
      </c>
      <c r="D718" s="45"/>
      <c r="E718" s="45" t="s">
        <v>214</v>
      </c>
      <c r="F718" s="45" t="s">
        <v>214</v>
      </c>
      <c r="G718" s="45"/>
      <c r="H718" s="45"/>
      <c r="I718" s="45"/>
      <c r="J718" s="102">
        <v>0.04</v>
      </c>
      <c r="K718" s="101">
        <v>0.04</v>
      </c>
      <c r="L718" s="60"/>
      <c r="M718" s="60"/>
      <c r="N718" s="45" t="s">
        <v>215</v>
      </c>
      <c r="O718" s="45"/>
      <c r="R718" s="19"/>
    </row>
    <row r="719" spans="1:18" s="20" customFormat="1" ht="63.75" x14ac:dyDescent="0.2">
      <c r="A719" s="449" t="s">
        <v>2864</v>
      </c>
      <c r="B719" s="333" t="s">
        <v>2632</v>
      </c>
      <c r="C719" s="1" t="s">
        <v>225</v>
      </c>
      <c r="D719" s="45"/>
      <c r="E719" s="45" t="s">
        <v>214</v>
      </c>
      <c r="F719" s="45" t="s">
        <v>214</v>
      </c>
      <c r="G719" s="45"/>
      <c r="H719" s="45"/>
      <c r="I719" s="45"/>
      <c r="J719" s="102">
        <v>0.02</v>
      </c>
      <c r="K719" s="101">
        <v>0.02</v>
      </c>
      <c r="L719" s="60"/>
      <c r="M719" s="60"/>
      <c r="N719" s="45" t="s">
        <v>215</v>
      </c>
      <c r="O719" s="45"/>
      <c r="R719" s="19"/>
    </row>
    <row r="720" spans="1:18" s="20" customFormat="1" ht="89.25" x14ac:dyDescent="0.2">
      <c r="A720" s="449" t="s">
        <v>2865</v>
      </c>
      <c r="B720" s="333" t="s">
        <v>2745</v>
      </c>
      <c r="C720" s="1" t="s">
        <v>226</v>
      </c>
      <c r="D720" s="45"/>
      <c r="E720" s="45" t="s">
        <v>214</v>
      </c>
      <c r="F720" s="45" t="s">
        <v>214</v>
      </c>
      <c r="G720" s="45"/>
      <c r="H720" s="45"/>
      <c r="I720" s="45"/>
      <c r="J720" s="102">
        <v>0.02</v>
      </c>
      <c r="K720" s="101">
        <v>0.02</v>
      </c>
      <c r="L720" s="60"/>
      <c r="M720" s="60"/>
      <c r="N720" s="45" t="s">
        <v>215</v>
      </c>
      <c r="O720" s="45"/>
      <c r="R720" s="19"/>
    </row>
    <row r="721" spans="1:18" s="20" customFormat="1" ht="51" x14ac:dyDescent="0.2">
      <c r="A721" s="449" t="s">
        <v>2866</v>
      </c>
      <c r="B721" s="333" t="s">
        <v>2782</v>
      </c>
      <c r="C721" s="1" t="s">
        <v>227</v>
      </c>
      <c r="D721" s="45"/>
      <c r="E721" s="45" t="s">
        <v>214</v>
      </c>
      <c r="F721" s="45" t="s">
        <v>214</v>
      </c>
      <c r="G721" s="45" t="s">
        <v>214</v>
      </c>
      <c r="H721" s="45" t="s">
        <v>214</v>
      </c>
      <c r="I721" s="45" t="s">
        <v>214</v>
      </c>
      <c r="J721" s="102">
        <v>300</v>
      </c>
      <c r="K721" s="101">
        <v>300</v>
      </c>
      <c r="L721" s="60"/>
      <c r="M721" s="60"/>
      <c r="N721" s="45" t="s">
        <v>215</v>
      </c>
      <c r="O721" s="45"/>
      <c r="R721" s="19"/>
    </row>
    <row r="722" spans="1:18" s="20" customFormat="1" ht="38.25" x14ac:dyDescent="0.2">
      <c r="A722" s="449" t="s">
        <v>2867</v>
      </c>
      <c r="B722" s="333" t="s">
        <v>2106</v>
      </c>
      <c r="C722" s="1" t="s">
        <v>228</v>
      </c>
      <c r="D722" s="45"/>
      <c r="E722" s="45" t="s">
        <v>214</v>
      </c>
      <c r="F722" s="45" t="s">
        <v>214</v>
      </c>
      <c r="G722" s="45" t="s">
        <v>214</v>
      </c>
      <c r="H722" s="45" t="s">
        <v>214</v>
      </c>
      <c r="I722" s="45" t="s">
        <v>214</v>
      </c>
      <c r="J722" s="102">
        <v>0.1</v>
      </c>
      <c r="K722" s="101">
        <v>0.1</v>
      </c>
      <c r="L722" s="60"/>
      <c r="M722" s="60"/>
      <c r="N722" s="45" t="s">
        <v>215</v>
      </c>
      <c r="O722" s="45"/>
      <c r="R722" s="19"/>
    </row>
    <row r="723" spans="1:18" s="20" customFormat="1" ht="63.75" x14ac:dyDescent="0.2">
      <c r="A723" s="449" t="s">
        <v>2868</v>
      </c>
      <c r="B723" s="334" t="s">
        <v>2144</v>
      </c>
      <c r="C723" s="29" t="s">
        <v>1514</v>
      </c>
      <c r="D723" s="45"/>
      <c r="E723" s="45" t="s">
        <v>214</v>
      </c>
      <c r="F723" s="45" t="s">
        <v>214</v>
      </c>
      <c r="G723" s="45" t="s">
        <v>214</v>
      </c>
      <c r="H723" s="45" t="s">
        <v>214</v>
      </c>
      <c r="I723" s="45" t="s">
        <v>214</v>
      </c>
      <c r="J723" s="102">
        <v>2</v>
      </c>
      <c r="K723" s="101">
        <v>2</v>
      </c>
      <c r="L723" s="60"/>
      <c r="M723" s="60"/>
      <c r="N723" s="45" t="s">
        <v>215</v>
      </c>
      <c r="O723" s="45"/>
      <c r="R723" s="19"/>
    </row>
    <row r="724" spans="1:18" s="20" customFormat="1" ht="63.75" x14ac:dyDescent="0.2">
      <c r="A724" s="924">
        <v>111</v>
      </c>
      <c r="B724" s="745" t="s">
        <v>3145</v>
      </c>
      <c r="C724" s="21" t="s">
        <v>3070</v>
      </c>
      <c r="D724" s="280" t="s">
        <v>73</v>
      </c>
      <c r="E724" s="280"/>
      <c r="F724" s="280"/>
      <c r="G724" s="280"/>
      <c r="H724" s="280"/>
      <c r="I724" s="280" t="s">
        <v>229</v>
      </c>
      <c r="J724" s="643">
        <f>J734</f>
        <v>23.330000000000002</v>
      </c>
      <c r="K724" s="643">
        <f>K734</f>
        <v>23.03</v>
      </c>
      <c r="L724" s="643">
        <f>L734</f>
        <v>0</v>
      </c>
      <c r="M724" s="643">
        <f>M734</f>
        <v>0.3</v>
      </c>
      <c r="N724" s="640" t="s">
        <v>215</v>
      </c>
      <c r="O724" s="640"/>
      <c r="R724" s="19"/>
    </row>
    <row r="725" spans="1:18" s="20" customFormat="1" x14ac:dyDescent="0.2">
      <c r="A725" s="925"/>
      <c r="B725" s="660"/>
      <c r="C725" s="21" t="s">
        <v>230</v>
      </c>
      <c r="D725" s="280" t="s">
        <v>73</v>
      </c>
      <c r="E725" s="280"/>
      <c r="F725" s="280"/>
      <c r="G725" s="280"/>
      <c r="H725" s="280"/>
      <c r="I725" s="280">
        <v>90</v>
      </c>
      <c r="J725" s="644"/>
      <c r="K725" s="644"/>
      <c r="L725" s="644"/>
      <c r="M725" s="644"/>
      <c r="N725" s="641"/>
      <c r="O725" s="641"/>
      <c r="R725" s="19"/>
    </row>
    <row r="726" spans="1:18" s="20" customFormat="1" x14ac:dyDescent="0.2">
      <c r="A726" s="925"/>
      <c r="B726" s="660"/>
      <c r="C726" s="21" t="s">
        <v>231</v>
      </c>
      <c r="D726" s="280" t="s">
        <v>73</v>
      </c>
      <c r="E726" s="280"/>
      <c r="F726" s="280"/>
      <c r="G726" s="280"/>
      <c r="H726" s="280"/>
      <c r="I726" s="280">
        <v>90</v>
      </c>
      <c r="J726" s="644"/>
      <c r="K726" s="644"/>
      <c r="L726" s="644"/>
      <c r="M726" s="644"/>
      <c r="N726" s="641"/>
      <c r="O726" s="641"/>
      <c r="R726" s="19"/>
    </row>
    <row r="727" spans="1:18" s="20" customFormat="1" ht="25.5" x14ac:dyDescent="0.2">
      <c r="A727" s="925"/>
      <c r="B727" s="660"/>
      <c r="C727" s="21" t="s">
        <v>232</v>
      </c>
      <c r="D727" s="280" t="s">
        <v>73</v>
      </c>
      <c r="E727" s="280"/>
      <c r="F727" s="280"/>
      <c r="G727" s="280"/>
      <c r="H727" s="280"/>
      <c r="I727" s="280">
        <v>100</v>
      </c>
      <c r="J727" s="644"/>
      <c r="K727" s="644"/>
      <c r="L727" s="644"/>
      <c r="M727" s="644"/>
      <c r="N727" s="641"/>
      <c r="O727" s="641"/>
      <c r="R727" s="19"/>
    </row>
    <row r="728" spans="1:18" s="20" customFormat="1" ht="25.5" x14ac:dyDescent="0.2">
      <c r="A728" s="925"/>
      <c r="B728" s="660"/>
      <c r="C728" s="21" t="s">
        <v>233</v>
      </c>
      <c r="D728" s="280" t="s">
        <v>73</v>
      </c>
      <c r="E728" s="280"/>
      <c r="F728" s="280"/>
      <c r="G728" s="280"/>
      <c r="H728" s="280"/>
      <c r="I728" s="280">
        <v>100</v>
      </c>
      <c r="J728" s="644"/>
      <c r="K728" s="644"/>
      <c r="L728" s="644"/>
      <c r="M728" s="644"/>
      <c r="N728" s="641"/>
      <c r="O728" s="641"/>
      <c r="R728" s="19"/>
    </row>
    <row r="729" spans="1:18" s="20" customFormat="1" ht="25.5" x14ac:dyDescent="0.2">
      <c r="A729" s="925"/>
      <c r="B729" s="660"/>
      <c r="C729" s="21" t="s">
        <v>234</v>
      </c>
      <c r="D729" s="280" t="s">
        <v>73</v>
      </c>
      <c r="E729" s="280"/>
      <c r="F729" s="280"/>
      <c r="G729" s="280"/>
      <c r="H729" s="280"/>
      <c r="I729" s="280">
        <v>100</v>
      </c>
      <c r="J729" s="644"/>
      <c r="K729" s="644"/>
      <c r="L729" s="644"/>
      <c r="M729" s="644"/>
      <c r="N729" s="641"/>
      <c r="O729" s="641"/>
      <c r="R729" s="19"/>
    </row>
    <row r="730" spans="1:18" s="20" customFormat="1" ht="25.5" x14ac:dyDescent="0.2">
      <c r="A730" s="925"/>
      <c r="B730" s="660"/>
      <c r="C730" s="21" t="s">
        <v>235</v>
      </c>
      <c r="D730" s="280" t="s">
        <v>73</v>
      </c>
      <c r="E730" s="280"/>
      <c r="F730" s="280"/>
      <c r="G730" s="280"/>
      <c r="H730" s="280"/>
      <c r="I730" s="280">
        <v>100</v>
      </c>
      <c r="J730" s="644"/>
      <c r="K730" s="644"/>
      <c r="L730" s="644"/>
      <c r="M730" s="644"/>
      <c r="N730" s="641"/>
      <c r="O730" s="641"/>
      <c r="R730" s="19"/>
    </row>
    <row r="731" spans="1:18" s="20" customFormat="1" ht="63.75" x14ac:dyDescent="0.2">
      <c r="A731" s="925"/>
      <c r="B731" s="660"/>
      <c r="C731" s="21" t="s">
        <v>673</v>
      </c>
      <c r="D731" s="280" t="s">
        <v>73</v>
      </c>
      <c r="E731" s="280" t="s">
        <v>203</v>
      </c>
      <c r="F731" s="280" t="s">
        <v>201</v>
      </c>
      <c r="G731" s="280" t="s">
        <v>195</v>
      </c>
      <c r="H731" s="280" t="s">
        <v>220</v>
      </c>
      <c r="I731" s="280">
        <v>60</v>
      </c>
      <c r="J731" s="644"/>
      <c r="K731" s="644"/>
      <c r="L731" s="644"/>
      <c r="M731" s="644"/>
      <c r="N731" s="641"/>
      <c r="O731" s="641"/>
      <c r="R731" s="19"/>
    </row>
    <row r="732" spans="1:18" s="20" customFormat="1" ht="51" x14ac:dyDescent="0.2">
      <c r="A732" s="925"/>
      <c r="B732" s="660"/>
      <c r="C732" s="21" t="s">
        <v>635</v>
      </c>
      <c r="D732" s="280">
        <v>55</v>
      </c>
      <c r="E732" s="280" t="s">
        <v>238</v>
      </c>
      <c r="F732" s="280" t="s">
        <v>238</v>
      </c>
      <c r="G732" s="280">
        <v>55</v>
      </c>
      <c r="H732" s="280" t="s">
        <v>357</v>
      </c>
      <c r="I732" s="280">
        <v>60</v>
      </c>
      <c r="J732" s="644"/>
      <c r="K732" s="644"/>
      <c r="L732" s="644"/>
      <c r="M732" s="644"/>
      <c r="N732" s="641"/>
      <c r="O732" s="641"/>
      <c r="R732" s="19"/>
    </row>
    <row r="733" spans="1:18" s="20" customFormat="1" ht="25.5" x14ac:dyDescent="0.2">
      <c r="A733" s="926"/>
      <c r="B733" s="661"/>
      <c r="C733" s="21" t="s">
        <v>674</v>
      </c>
      <c r="D733" s="280" t="s">
        <v>236</v>
      </c>
      <c r="E733" s="280" t="s">
        <v>195</v>
      </c>
      <c r="F733" s="280" t="s">
        <v>195</v>
      </c>
      <c r="G733" s="280" t="s">
        <v>237</v>
      </c>
      <c r="H733" s="280" t="s">
        <v>220</v>
      </c>
      <c r="I733" s="280" t="s">
        <v>238</v>
      </c>
      <c r="J733" s="645"/>
      <c r="K733" s="645"/>
      <c r="L733" s="645"/>
      <c r="M733" s="645"/>
      <c r="N733" s="642"/>
      <c r="O733" s="642"/>
      <c r="R733" s="19"/>
    </row>
    <row r="734" spans="1:18" s="20" customFormat="1" ht="63.75" x14ac:dyDescent="0.2">
      <c r="A734" s="924">
        <v>112</v>
      </c>
      <c r="B734" s="608" t="s">
        <v>3146</v>
      </c>
      <c r="C734" s="88" t="s">
        <v>3071</v>
      </c>
      <c r="D734" s="290">
        <v>1</v>
      </c>
      <c r="E734" s="290" t="s">
        <v>239</v>
      </c>
      <c r="F734" s="290" t="s">
        <v>239</v>
      </c>
      <c r="G734" s="290" t="s">
        <v>239</v>
      </c>
      <c r="H734" s="290" t="s">
        <v>239</v>
      </c>
      <c r="I734" s="290" t="s">
        <v>220</v>
      </c>
      <c r="J734" s="594">
        <f>J738+J745+J755</f>
        <v>23.330000000000002</v>
      </c>
      <c r="K734" s="594">
        <f>K738+K745+K755</f>
        <v>23.03</v>
      </c>
      <c r="L734" s="594">
        <f>L738+L745+L755</f>
        <v>0</v>
      </c>
      <c r="M734" s="594">
        <f>M738+M745+M755</f>
        <v>0.3</v>
      </c>
      <c r="N734" s="591"/>
      <c r="O734" s="591"/>
      <c r="R734" s="19"/>
    </row>
    <row r="735" spans="1:18" s="20" customFormat="1" ht="38.25" x14ac:dyDescent="0.2">
      <c r="A735" s="925"/>
      <c r="B735" s="609"/>
      <c r="C735" s="88" t="s">
        <v>1199</v>
      </c>
      <c r="D735" s="179" t="s">
        <v>73</v>
      </c>
      <c r="E735" s="179" t="s">
        <v>365</v>
      </c>
      <c r="F735" s="290">
        <v>20</v>
      </c>
      <c r="G735" s="290" t="s">
        <v>244</v>
      </c>
      <c r="H735" s="290" t="s">
        <v>203</v>
      </c>
      <c r="I735" s="290">
        <v>40</v>
      </c>
      <c r="J735" s="595"/>
      <c r="K735" s="595"/>
      <c r="L735" s="595"/>
      <c r="M735" s="595"/>
      <c r="N735" s="592"/>
      <c r="O735" s="592"/>
      <c r="R735" s="19"/>
    </row>
    <row r="736" spans="1:18" s="20" customFormat="1" ht="114.75" x14ac:dyDescent="0.2">
      <c r="A736" s="925"/>
      <c r="B736" s="609"/>
      <c r="C736" s="88" t="s">
        <v>1200</v>
      </c>
      <c r="D736" s="290">
        <v>20</v>
      </c>
      <c r="E736" s="290">
        <v>30</v>
      </c>
      <c r="F736" s="290">
        <v>40</v>
      </c>
      <c r="G736" s="290">
        <v>45</v>
      </c>
      <c r="H736" s="290">
        <v>50</v>
      </c>
      <c r="I736" s="290">
        <v>60</v>
      </c>
      <c r="J736" s="595"/>
      <c r="K736" s="595"/>
      <c r="L736" s="595"/>
      <c r="M736" s="595"/>
      <c r="N736" s="592"/>
      <c r="O736" s="592"/>
      <c r="R736" s="19"/>
    </row>
    <row r="737" spans="1:18" s="20" customFormat="1" ht="38.25" x14ac:dyDescent="0.2">
      <c r="A737" s="926"/>
      <c r="B737" s="610"/>
      <c r="C737" s="88" t="s">
        <v>1198</v>
      </c>
      <c r="D737" s="290">
        <v>15</v>
      </c>
      <c r="E737" s="290">
        <v>16</v>
      </c>
      <c r="F737" s="290">
        <v>18</v>
      </c>
      <c r="G737" s="290">
        <v>20</v>
      </c>
      <c r="H737" s="290">
        <v>22</v>
      </c>
      <c r="I737" s="290">
        <v>25</v>
      </c>
      <c r="J737" s="596"/>
      <c r="K737" s="596"/>
      <c r="L737" s="596"/>
      <c r="M737" s="596"/>
      <c r="N737" s="593"/>
      <c r="O737" s="593"/>
      <c r="R737" s="19"/>
    </row>
    <row r="738" spans="1:18" s="20" customFormat="1" ht="63.75" x14ac:dyDescent="0.2">
      <c r="A738" s="915">
        <v>113</v>
      </c>
      <c r="B738" s="603" t="s">
        <v>3147</v>
      </c>
      <c r="C738" s="93" t="s">
        <v>3072</v>
      </c>
      <c r="D738" s="282" t="s">
        <v>73</v>
      </c>
      <c r="E738" s="282"/>
      <c r="F738" s="282"/>
      <c r="G738" s="282"/>
      <c r="H738" s="282"/>
      <c r="I738" s="282"/>
      <c r="J738" s="771">
        <f>SUM(J740:J744)</f>
        <v>10.8</v>
      </c>
      <c r="K738" s="771">
        <f>SUM(K740:K744)</f>
        <v>10.8</v>
      </c>
      <c r="L738" s="771">
        <f>SUM(L740:L744)</f>
        <v>0</v>
      </c>
      <c r="M738" s="771">
        <f>SUM(M740:M744)</f>
        <v>0</v>
      </c>
      <c r="N738" s="711" t="s">
        <v>215</v>
      </c>
      <c r="O738" s="711"/>
      <c r="R738" s="19"/>
    </row>
    <row r="739" spans="1:18" s="20" customFormat="1" ht="76.5" x14ac:dyDescent="0.2">
      <c r="A739" s="882"/>
      <c r="B739" s="604"/>
      <c r="C739" s="93" t="s">
        <v>1201</v>
      </c>
      <c r="D739" s="282" t="s">
        <v>73</v>
      </c>
      <c r="E739" s="282" t="s">
        <v>220</v>
      </c>
      <c r="F739" s="282" t="s">
        <v>238</v>
      </c>
      <c r="G739" s="282" t="s">
        <v>221</v>
      </c>
      <c r="H739" s="282" t="s">
        <v>240</v>
      </c>
      <c r="I739" s="282" t="s">
        <v>241</v>
      </c>
      <c r="J739" s="772"/>
      <c r="K739" s="772"/>
      <c r="L739" s="772"/>
      <c r="M739" s="772"/>
      <c r="N739" s="760"/>
      <c r="O739" s="760"/>
      <c r="R739" s="19"/>
    </row>
    <row r="740" spans="1:18" s="20" customFormat="1" ht="76.5" x14ac:dyDescent="0.2">
      <c r="A740" s="449" t="s">
        <v>2861</v>
      </c>
      <c r="B740" s="334" t="s">
        <v>2274</v>
      </c>
      <c r="C740" s="29" t="s">
        <v>1515</v>
      </c>
      <c r="D740" s="27"/>
      <c r="E740" s="27" t="s">
        <v>214</v>
      </c>
      <c r="F740" s="27" t="s">
        <v>214</v>
      </c>
      <c r="G740" s="27" t="s">
        <v>214</v>
      </c>
      <c r="H740" s="27" t="s">
        <v>214</v>
      </c>
      <c r="I740" s="27" t="s">
        <v>214</v>
      </c>
      <c r="J740" s="101">
        <v>0.1</v>
      </c>
      <c r="K740" s="101">
        <v>0.1</v>
      </c>
      <c r="L740" s="60"/>
      <c r="M740" s="60"/>
      <c r="N740" s="45" t="s">
        <v>215</v>
      </c>
      <c r="O740" s="45"/>
      <c r="R740" s="19"/>
    </row>
    <row r="741" spans="1:18" s="20" customFormat="1" ht="25.5" x14ac:dyDescent="0.2">
      <c r="A741" s="449" t="s">
        <v>2862</v>
      </c>
      <c r="B741" s="334" t="s">
        <v>2443</v>
      </c>
      <c r="C741" s="29" t="s">
        <v>242</v>
      </c>
      <c r="D741" s="27"/>
      <c r="E741" s="27" t="s">
        <v>214</v>
      </c>
      <c r="F741" s="27" t="s">
        <v>214</v>
      </c>
      <c r="G741" s="27"/>
      <c r="H741" s="27"/>
      <c r="I741" s="27"/>
      <c r="J741" s="101">
        <v>0.1</v>
      </c>
      <c r="K741" s="101">
        <v>0.1</v>
      </c>
      <c r="L741" s="60"/>
      <c r="M741" s="60"/>
      <c r="N741" s="27"/>
      <c r="O741" s="45"/>
      <c r="R741" s="19"/>
    </row>
    <row r="742" spans="1:18" s="58" customFormat="1" ht="38.25" x14ac:dyDescent="0.2">
      <c r="A742" s="449" t="s">
        <v>2863</v>
      </c>
      <c r="B742" s="336" t="s">
        <v>2529</v>
      </c>
      <c r="C742" s="61" t="s">
        <v>1574</v>
      </c>
      <c r="D742" s="27"/>
      <c r="E742" s="27" t="s">
        <v>214</v>
      </c>
      <c r="F742" s="27" t="s">
        <v>214</v>
      </c>
      <c r="G742" s="27" t="s">
        <v>214</v>
      </c>
      <c r="H742" s="27" t="s">
        <v>214</v>
      </c>
      <c r="I742" s="27" t="s">
        <v>214</v>
      </c>
      <c r="J742" s="101">
        <v>0.1</v>
      </c>
      <c r="K742" s="101">
        <v>0.1</v>
      </c>
      <c r="L742" s="118"/>
      <c r="M742" s="118"/>
      <c r="N742" s="27" t="s">
        <v>3336</v>
      </c>
      <c r="O742" s="27"/>
      <c r="P742" s="63"/>
    </row>
    <row r="743" spans="1:18" s="20" customFormat="1" ht="63.75" x14ac:dyDescent="0.2">
      <c r="A743" s="449" t="s">
        <v>2864</v>
      </c>
      <c r="B743" s="334" t="s">
        <v>2633</v>
      </c>
      <c r="C743" s="29" t="s">
        <v>1516</v>
      </c>
      <c r="D743" s="27"/>
      <c r="E743" s="27" t="s">
        <v>214</v>
      </c>
      <c r="F743" s="27" t="s">
        <v>214</v>
      </c>
      <c r="G743" s="27" t="s">
        <v>214</v>
      </c>
      <c r="H743" s="27" t="s">
        <v>214</v>
      </c>
      <c r="I743" s="27" t="s">
        <v>214</v>
      </c>
      <c r="J743" s="101">
        <v>10</v>
      </c>
      <c r="K743" s="101">
        <v>10</v>
      </c>
      <c r="L743" s="60"/>
      <c r="M743" s="60"/>
      <c r="N743" s="45" t="s">
        <v>215</v>
      </c>
      <c r="O743" s="45"/>
      <c r="R743" s="19"/>
    </row>
    <row r="744" spans="1:18" s="20" customFormat="1" ht="102" x14ac:dyDescent="0.2">
      <c r="A744" s="449" t="s">
        <v>2865</v>
      </c>
      <c r="B744" s="337" t="s">
        <v>2746</v>
      </c>
      <c r="C744" s="29" t="s">
        <v>243</v>
      </c>
      <c r="D744" s="27"/>
      <c r="E744" s="27" t="s">
        <v>214</v>
      </c>
      <c r="F744" s="27" t="s">
        <v>214</v>
      </c>
      <c r="G744" s="27" t="s">
        <v>214</v>
      </c>
      <c r="H744" s="27" t="s">
        <v>214</v>
      </c>
      <c r="I744" s="27" t="s">
        <v>214</v>
      </c>
      <c r="J744" s="101">
        <v>0.5</v>
      </c>
      <c r="K744" s="101">
        <v>0.5</v>
      </c>
      <c r="L744" s="60"/>
      <c r="M744" s="60"/>
      <c r="N744" s="27"/>
      <c r="O744" s="45"/>
      <c r="R744" s="19"/>
    </row>
    <row r="745" spans="1:18" s="20" customFormat="1" ht="76.5" x14ac:dyDescent="0.2">
      <c r="A745" s="924">
        <v>114</v>
      </c>
      <c r="B745" s="603" t="s">
        <v>3148</v>
      </c>
      <c r="C745" s="93" t="s">
        <v>3073</v>
      </c>
      <c r="D745" s="282">
        <v>20</v>
      </c>
      <c r="E745" s="282" t="s">
        <v>244</v>
      </c>
      <c r="F745" s="282" t="s">
        <v>203</v>
      </c>
      <c r="G745" s="282" t="s">
        <v>201</v>
      </c>
      <c r="H745" s="282" t="s">
        <v>195</v>
      </c>
      <c r="I745" s="282" t="s">
        <v>220</v>
      </c>
      <c r="J745" s="600">
        <f>SUM(J749:J754)</f>
        <v>6.3</v>
      </c>
      <c r="K745" s="600">
        <f>SUM(K749:K754)</f>
        <v>6.3</v>
      </c>
      <c r="L745" s="600">
        <f>SUM(L749:L754)</f>
        <v>0</v>
      </c>
      <c r="M745" s="600">
        <f>SUM(M749:M754)</f>
        <v>0</v>
      </c>
      <c r="N745" s="711"/>
      <c r="O745" s="711"/>
      <c r="R745" s="19"/>
    </row>
    <row r="746" spans="1:18" s="20" customFormat="1" ht="51" x14ac:dyDescent="0.2">
      <c r="A746" s="925"/>
      <c r="B746" s="614"/>
      <c r="C746" s="537" t="s">
        <v>1575</v>
      </c>
      <c r="D746" s="177">
        <v>45</v>
      </c>
      <c r="E746" s="142" t="s">
        <v>220</v>
      </c>
      <c r="F746" s="142" t="s">
        <v>238</v>
      </c>
      <c r="G746" s="142" t="s">
        <v>221</v>
      </c>
      <c r="H746" s="142" t="s">
        <v>240</v>
      </c>
      <c r="I746" s="142" t="s">
        <v>222</v>
      </c>
      <c r="J746" s="601"/>
      <c r="K746" s="601"/>
      <c r="L746" s="601"/>
      <c r="M746" s="601"/>
      <c r="N746" s="712"/>
      <c r="O746" s="712"/>
      <c r="R746" s="19"/>
    </row>
    <row r="747" spans="1:18" s="20" customFormat="1" ht="25.5" x14ac:dyDescent="0.2">
      <c r="A747" s="925"/>
      <c r="B747" s="614"/>
      <c r="C747" s="537" t="s">
        <v>1576</v>
      </c>
      <c r="D747" s="177">
        <v>80</v>
      </c>
      <c r="E747" s="142" t="s">
        <v>196</v>
      </c>
      <c r="F747" s="142" t="s">
        <v>246</v>
      </c>
      <c r="G747" s="142" t="s">
        <v>229</v>
      </c>
      <c r="H747" s="142" t="s">
        <v>229</v>
      </c>
      <c r="I747" s="142" t="s">
        <v>229</v>
      </c>
      <c r="J747" s="601"/>
      <c r="K747" s="601"/>
      <c r="L747" s="601"/>
      <c r="M747" s="601"/>
      <c r="N747" s="712"/>
      <c r="O747" s="712"/>
      <c r="R747" s="19"/>
    </row>
    <row r="748" spans="1:18" s="20" customFormat="1" ht="63.75" x14ac:dyDescent="0.2">
      <c r="A748" s="926"/>
      <c r="B748" s="604"/>
      <c r="C748" s="93" t="s">
        <v>621</v>
      </c>
      <c r="D748" s="282">
        <v>76</v>
      </c>
      <c r="E748" s="282" t="s">
        <v>245</v>
      </c>
      <c r="F748" s="282" t="s">
        <v>196</v>
      </c>
      <c r="G748" s="282" t="s">
        <v>246</v>
      </c>
      <c r="H748" s="282" t="s">
        <v>247</v>
      </c>
      <c r="I748" s="282" t="s">
        <v>248</v>
      </c>
      <c r="J748" s="602"/>
      <c r="K748" s="602"/>
      <c r="L748" s="602"/>
      <c r="M748" s="602"/>
      <c r="N748" s="760"/>
      <c r="O748" s="760"/>
      <c r="R748" s="19"/>
    </row>
    <row r="749" spans="1:18" s="20" customFormat="1" ht="63.75" x14ac:dyDescent="0.2">
      <c r="A749" s="449" t="s">
        <v>2861</v>
      </c>
      <c r="B749" s="333" t="s">
        <v>2275</v>
      </c>
      <c r="C749" s="1" t="s">
        <v>249</v>
      </c>
      <c r="D749" s="45"/>
      <c r="E749" s="45" t="s">
        <v>214</v>
      </c>
      <c r="F749" s="45" t="s">
        <v>214</v>
      </c>
      <c r="G749" s="45"/>
      <c r="H749" s="45"/>
      <c r="I749" s="45"/>
      <c r="J749" s="101">
        <v>0.1</v>
      </c>
      <c r="K749" s="101">
        <v>0.1</v>
      </c>
      <c r="L749" s="60"/>
      <c r="M749" s="60"/>
      <c r="N749" s="27"/>
      <c r="O749" s="45"/>
      <c r="R749" s="19"/>
    </row>
    <row r="750" spans="1:18" s="20" customFormat="1" ht="89.25" x14ac:dyDescent="0.2">
      <c r="A750" s="449" t="s">
        <v>2862</v>
      </c>
      <c r="B750" s="337" t="s">
        <v>2444</v>
      </c>
      <c r="C750" s="29" t="s">
        <v>243</v>
      </c>
      <c r="D750" s="27"/>
      <c r="E750" s="27" t="s">
        <v>214</v>
      </c>
      <c r="F750" s="27" t="s">
        <v>214</v>
      </c>
      <c r="G750" s="27" t="s">
        <v>214</v>
      </c>
      <c r="H750" s="27" t="s">
        <v>214</v>
      </c>
      <c r="I750" s="27" t="s">
        <v>214</v>
      </c>
      <c r="J750" s="101">
        <v>1</v>
      </c>
      <c r="K750" s="101">
        <v>1</v>
      </c>
      <c r="L750" s="62"/>
      <c r="M750" s="62"/>
      <c r="N750" s="27"/>
      <c r="O750" s="27"/>
      <c r="R750" s="19"/>
    </row>
    <row r="751" spans="1:18" s="20" customFormat="1" ht="89.25" x14ac:dyDescent="0.2">
      <c r="A751" s="449" t="s">
        <v>2863</v>
      </c>
      <c r="B751" s="337" t="s">
        <v>2530</v>
      </c>
      <c r="C751" s="29" t="s">
        <v>250</v>
      </c>
      <c r="D751" s="27"/>
      <c r="E751" s="27" t="s">
        <v>214</v>
      </c>
      <c r="F751" s="27" t="s">
        <v>214</v>
      </c>
      <c r="G751" s="27" t="s">
        <v>214</v>
      </c>
      <c r="H751" s="27" t="s">
        <v>214</v>
      </c>
      <c r="I751" s="27" t="s">
        <v>214</v>
      </c>
      <c r="J751" s="101">
        <v>0.1</v>
      </c>
      <c r="K751" s="101">
        <v>0.1</v>
      </c>
      <c r="L751" s="62"/>
      <c r="M751" s="62"/>
      <c r="N751" s="27" t="s">
        <v>215</v>
      </c>
      <c r="O751" s="27"/>
      <c r="R751" s="19"/>
    </row>
    <row r="752" spans="1:18" s="58" customFormat="1" ht="63.75" x14ac:dyDescent="0.2">
      <c r="A752" s="449" t="s">
        <v>2864</v>
      </c>
      <c r="B752" s="338" t="s">
        <v>2634</v>
      </c>
      <c r="C752" s="61" t="s">
        <v>1577</v>
      </c>
      <c r="D752" s="27"/>
      <c r="E752" s="27" t="s">
        <v>214</v>
      </c>
      <c r="F752" s="27" t="s">
        <v>214</v>
      </c>
      <c r="G752" s="27" t="s">
        <v>214</v>
      </c>
      <c r="H752" s="27" t="s">
        <v>214</v>
      </c>
      <c r="I752" s="27" t="s">
        <v>214</v>
      </c>
      <c r="J752" s="101">
        <v>2</v>
      </c>
      <c r="K752" s="101">
        <v>2</v>
      </c>
      <c r="L752" s="118"/>
      <c r="M752" s="118"/>
      <c r="N752" s="27" t="s">
        <v>215</v>
      </c>
      <c r="O752" s="27"/>
      <c r="P752" s="63"/>
    </row>
    <row r="753" spans="1:18" s="20" customFormat="1" ht="51" x14ac:dyDescent="0.2">
      <c r="A753" s="449" t="s">
        <v>2865</v>
      </c>
      <c r="B753" s="337" t="s">
        <v>2747</v>
      </c>
      <c r="C753" s="29" t="s">
        <v>251</v>
      </c>
      <c r="D753" s="27"/>
      <c r="E753" s="27" t="s">
        <v>214</v>
      </c>
      <c r="F753" s="27" t="s">
        <v>214</v>
      </c>
      <c r="G753" s="27" t="s">
        <v>214</v>
      </c>
      <c r="H753" s="27" t="s">
        <v>214</v>
      </c>
      <c r="I753" s="27" t="s">
        <v>214</v>
      </c>
      <c r="J753" s="101">
        <v>3</v>
      </c>
      <c r="K753" s="101">
        <v>3</v>
      </c>
      <c r="L753" s="62"/>
      <c r="M753" s="62"/>
      <c r="N753" s="27"/>
      <c r="O753" s="27"/>
      <c r="R753" s="19"/>
    </row>
    <row r="754" spans="1:18" s="20" customFormat="1" ht="63.75" x14ac:dyDescent="0.2">
      <c r="A754" s="449" t="s">
        <v>2866</v>
      </c>
      <c r="B754" s="303" t="s">
        <v>2783</v>
      </c>
      <c r="C754" s="15" t="s">
        <v>252</v>
      </c>
      <c r="D754" s="27"/>
      <c r="E754" s="27" t="s">
        <v>214</v>
      </c>
      <c r="F754" s="27" t="s">
        <v>214</v>
      </c>
      <c r="G754" s="27" t="s">
        <v>214</v>
      </c>
      <c r="H754" s="27" t="s">
        <v>214</v>
      </c>
      <c r="I754" s="27" t="s">
        <v>214</v>
      </c>
      <c r="J754" s="101">
        <v>0.1</v>
      </c>
      <c r="K754" s="101">
        <v>0.1</v>
      </c>
      <c r="L754" s="62"/>
      <c r="M754" s="62"/>
      <c r="N754" s="27"/>
      <c r="O754" s="45"/>
      <c r="R754" s="19"/>
    </row>
    <row r="755" spans="1:18" s="20" customFormat="1" ht="89.25" x14ac:dyDescent="0.2">
      <c r="A755" s="449">
        <v>115</v>
      </c>
      <c r="B755" s="302" t="s">
        <v>3149</v>
      </c>
      <c r="C755" s="93" t="s">
        <v>3074</v>
      </c>
      <c r="D755" s="282" t="s">
        <v>73</v>
      </c>
      <c r="E755" s="282" t="s">
        <v>196</v>
      </c>
      <c r="F755" s="282" t="s">
        <v>246</v>
      </c>
      <c r="G755" s="282" t="s">
        <v>229</v>
      </c>
      <c r="H755" s="282" t="s">
        <v>253</v>
      </c>
      <c r="I755" s="282">
        <v>100</v>
      </c>
      <c r="J755" s="463">
        <f>SUM(J756:J762)</f>
        <v>6.23</v>
      </c>
      <c r="K755" s="463">
        <f>SUM(K756:K762)</f>
        <v>5.9300000000000006</v>
      </c>
      <c r="L755" s="463">
        <f>SUM(L756:L762)</f>
        <v>0</v>
      </c>
      <c r="M755" s="463">
        <f>SUM(M756:M762)</f>
        <v>0.3</v>
      </c>
      <c r="N755" s="282" t="s">
        <v>215</v>
      </c>
      <c r="O755" s="282"/>
      <c r="R755" s="19"/>
    </row>
    <row r="756" spans="1:18" s="20" customFormat="1" ht="38.25" x14ac:dyDescent="0.2">
      <c r="A756" s="449" t="s">
        <v>2861</v>
      </c>
      <c r="B756" s="333" t="s">
        <v>2276</v>
      </c>
      <c r="C756" s="1" t="s">
        <v>1517</v>
      </c>
      <c r="D756" s="45"/>
      <c r="E756" s="45" t="s">
        <v>214</v>
      </c>
      <c r="F756" s="45" t="s">
        <v>214</v>
      </c>
      <c r="G756" s="45" t="s">
        <v>214</v>
      </c>
      <c r="H756" s="45" t="s">
        <v>214</v>
      </c>
      <c r="I756" s="45" t="s">
        <v>214</v>
      </c>
      <c r="J756" s="101">
        <v>0.1</v>
      </c>
      <c r="K756" s="101">
        <v>0.1</v>
      </c>
      <c r="L756" s="101"/>
      <c r="M756" s="101"/>
      <c r="N756" s="27" t="s">
        <v>215</v>
      </c>
      <c r="O756" s="45"/>
      <c r="R756" s="19"/>
    </row>
    <row r="757" spans="1:18" s="20" customFormat="1" ht="51" x14ac:dyDescent="0.2">
      <c r="A757" s="449" t="s">
        <v>2862</v>
      </c>
      <c r="B757" s="333" t="s">
        <v>2445</v>
      </c>
      <c r="C757" s="1" t="s">
        <v>254</v>
      </c>
      <c r="D757" s="45"/>
      <c r="E757" s="45" t="s">
        <v>214</v>
      </c>
      <c r="F757" s="45" t="s">
        <v>214</v>
      </c>
      <c r="G757" s="45" t="s">
        <v>214</v>
      </c>
      <c r="H757" s="45" t="s">
        <v>214</v>
      </c>
      <c r="I757" s="45" t="s">
        <v>214</v>
      </c>
      <c r="J757" s="101">
        <v>0.3</v>
      </c>
      <c r="K757" s="101">
        <v>0.3</v>
      </c>
      <c r="L757" s="101"/>
      <c r="M757" s="101"/>
      <c r="N757" s="27" t="s">
        <v>215</v>
      </c>
      <c r="O757" s="45"/>
      <c r="R757" s="19"/>
    </row>
    <row r="758" spans="1:18" s="258" customFormat="1" ht="89.25" x14ac:dyDescent="0.25">
      <c r="A758" s="449" t="s">
        <v>2863</v>
      </c>
      <c r="B758" s="339" t="s">
        <v>2531</v>
      </c>
      <c r="C758" s="7" t="s">
        <v>1578</v>
      </c>
      <c r="D758" s="45"/>
      <c r="E758" s="45" t="s">
        <v>214</v>
      </c>
      <c r="F758" s="45"/>
      <c r="G758" s="45"/>
      <c r="H758" s="45"/>
      <c r="I758" s="45"/>
      <c r="J758" s="62">
        <v>4</v>
      </c>
      <c r="K758" s="62">
        <v>4</v>
      </c>
      <c r="L758" s="60"/>
      <c r="M758" s="60"/>
      <c r="N758" s="27" t="s">
        <v>215</v>
      </c>
      <c r="O758" s="45" t="s">
        <v>1579</v>
      </c>
      <c r="P758" s="258" t="s">
        <v>80</v>
      </c>
      <c r="R758" s="259"/>
    </row>
    <row r="759" spans="1:18" s="20" customFormat="1" ht="38.25" x14ac:dyDescent="0.2">
      <c r="A759" s="449" t="s">
        <v>2864</v>
      </c>
      <c r="B759" s="337" t="s">
        <v>2635</v>
      </c>
      <c r="C759" s="29" t="s">
        <v>255</v>
      </c>
      <c r="D759" s="27"/>
      <c r="E759" s="27"/>
      <c r="F759" s="45" t="s">
        <v>214</v>
      </c>
      <c r="G759" s="45" t="s">
        <v>214</v>
      </c>
      <c r="H759" s="45"/>
      <c r="I759" s="45"/>
      <c r="J759" s="101">
        <v>0.2</v>
      </c>
      <c r="K759" s="101">
        <v>0.2</v>
      </c>
      <c r="L759" s="101"/>
      <c r="M759" s="101"/>
      <c r="N759" s="27"/>
      <c r="O759" s="45"/>
      <c r="R759" s="19"/>
    </row>
    <row r="760" spans="1:18" s="20" customFormat="1" ht="38.25" x14ac:dyDescent="0.2">
      <c r="A760" s="449" t="s">
        <v>2865</v>
      </c>
      <c r="B760" s="333" t="s">
        <v>2748</v>
      </c>
      <c r="C760" s="1" t="s">
        <v>256</v>
      </c>
      <c r="D760" s="45"/>
      <c r="E760" s="45" t="s">
        <v>214</v>
      </c>
      <c r="F760" s="45" t="s">
        <v>214</v>
      </c>
      <c r="G760" s="45"/>
      <c r="H760" s="45"/>
      <c r="I760" s="45"/>
      <c r="J760" s="101">
        <v>0.03</v>
      </c>
      <c r="K760" s="101">
        <v>0.03</v>
      </c>
      <c r="L760" s="101"/>
      <c r="M760" s="101"/>
      <c r="N760" s="27" t="s">
        <v>215</v>
      </c>
      <c r="O760" s="45"/>
      <c r="R760" s="19"/>
    </row>
    <row r="761" spans="1:18" s="20" customFormat="1" ht="63.75" x14ac:dyDescent="0.2">
      <c r="A761" s="449" t="s">
        <v>2866</v>
      </c>
      <c r="B761" s="333" t="s">
        <v>2784</v>
      </c>
      <c r="C761" s="1" t="s">
        <v>257</v>
      </c>
      <c r="D761" s="45"/>
      <c r="E761" s="45" t="s">
        <v>214</v>
      </c>
      <c r="F761" s="45" t="s">
        <v>214</v>
      </c>
      <c r="G761" s="45" t="s">
        <v>214</v>
      </c>
      <c r="H761" s="45" t="s">
        <v>214</v>
      </c>
      <c r="I761" s="45" t="s">
        <v>214</v>
      </c>
      <c r="J761" s="101">
        <v>1</v>
      </c>
      <c r="K761" s="101">
        <v>1</v>
      </c>
      <c r="L761" s="101"/>
      <c r="M761" s="101"/>
      <c r="N761" s="27" t="s">
        <v>215</v>
      </c>
      <c r="O761" s="45"/>
      <c r="R761" s="19"/>
    </row>
    <row r="762" spans="1:18" s="20" customFormat="1" ht="38.25" x14ac:dyDescent="0.2">
      <c r="A762" s="449" t="s">
        <v>2867</v>
      </c>
      <c r="B762" s="333" t="s">
        <v>2107</v>
      </c>
      <c r="C762" s="1" t="s">
        <v>258</v>
      </c>
      <c r="D762" s="45"/>
      <c r="E762" s="45" t="s">
        <v>214</v>
      </c>
      <c r="F762" s="45" t="s">
        <v>214</v>
      </c>
      <c r="G762" s="45" t="s">
        <v>214</v>
      </c>
      <c r="H762" s="45"/>
      <c r="I762" s="45"/>
      <c r="J762" s="101">
        <v>0.6</v>
      </c>
      <c r="K762" s="101">
        <v>0.3</v>
      </c>
      <c r="L762" s="101"/>
      <c r="M762" s="101">
        <v>0.3</v>
      </c>
      <c r="N762" s="27" t="s">
        <v>259</v>
      </c>
      <c r="O762" s="45"/>
      <c r="R762" s="19"/>
    </row>
    <row r="763" spans="1:18" s="20" customFormat="1" ht="51" x14ac:dyDescent="0.2">
      <c r="A763" s="924">
        <v>116</v>
      </c>
      <c r="B763" s="745" t="s">
        <v>3150</v>
      </c>
      <c r="C763" s="21" t="s">
        <v>3075</v>
      </c>
      <c r="D763" s="280">
        <v>4.5</v>
      </c>
      <c r="E763" s="280" t="s">
        <v>260</v>
      </c>
      <c r="F763" s="280" t="s">
        <v>260</v>
      </c>
      <c r="G763" s="280" t="s">
        <v>260</v>
      </c>
      <c r="H763" s="280" t="s">
        <v>260</v>
      </c>
      <c r="I763" s="280" t="s">
        <v>260</v>
      </c>
      <c r="J763" s="646">
        <f>J765+J783</f>
        <v>1034.18</v>
      </c>
      <c r="K763" s="646">
        <f>K765+K783</f>
        <v>1034.18</v>
      </c>
      <c r="L763" s="646">
        <f>L765+L783</f>
        <v>0</v>
      </c>
      <c r="M763" s="646">
        <f>M765+M783</f>
        <v>0</v>
      </c>
      <c r="N763" s="640" t="s">
        <v>261</v>
      </c>
      <c r="O763" s="640"/>
      <c r="R763" s="19"/>
    </row>
    <row r="764" spans="1:18" s="20" customFormat="1" ht="76.5" x14ac:dyDescent="0.2">
      <c r="A764" s="926"/>
      <c r="B764" s="661"/>
      <c r="C764" s="21" t="s">
        <v>1202</v>
      </c>
      <c r="D764" s="280">
        <v>15.3</v>
      </c>
      <c r="E764" s="280">
        <v>15.5</v>
      </c>
      <c r="F764" s="280">
        <v>16</v>
      </c>
      <c r="G764" s="280">
        <v>18</v>
      </c>
      <c r="H764" s="280">
        <v>20</v>
      </c>
      <c r="I764" s="280">
        <v>21</v>
      </c>
      <c r="J764" s="647"/>
      <c r="K764" s="647"/>
      <c r="L764" s="647"/>
      <c r="M764" s="647"/>
      <c r="N764" s="642"/>
      <c r="O764" s="642"/>
      <c r="R764" s="19"/>
    </row>
    <row r="765" spans="1:18" s="20" customFormat="1" ht="89.25" x14ac:dyDescent="0.2">
      <c r="A765" s="924">
        <v>117</v>
      </c>
      <c r="B765" s="605" t="s">
        <v>3151</v>
      </c>
      <c r="C765" s="88" t="s">
        <v>3076</v>
      </c>
      <c r="D765" s="290">
        <v>97</v>
      </c>
      <c r="E765" s="290">
        <v>97.5</v>
      </c>
      <c r="F765" s="290">
        <v>98</v>
      </c>
      <c r="G765" s="290">
        <v>99</v>
      </c>
      <c r="H765" s="290">
        <v>100</v>
      </c>
      <c r="I765" s="290">
        <v>100</v>
      </c>
      <c r="J765" s="597">
        <f>J768+J773+J779</f>
        <v>6.8900000000000006</v>
      </c>
      <c r="K765" s="597">
        <f>K768+K773+K779</f>
        <v>6.8900000000000006</v>
      </c>
      <c r="L765" s="597">
        <f>L768+L773+L779</f>
        <v>0</v>
      </c>
      <c r="M765" s="597">
        <f>M768+M773+M779</f>
        <v>0</v>
      </c>
      <c r="N765" s="591" t="s">
        <v>215</v>
      </c>
      <c r="O765" s="591"/>
      <c r="R765" s="19"/>
    </row>
    <row r="766" spans="1:18" s="20" customFormat="1" ht="63.75" x14ac:dyDescent="0.2">
      <c r="A766" s="925"/>
      <c r="B766" s="606"/>
      <c r="C766" s="88" t="s">
        <v>622</v>
      </c>
      <c r="D766" s="290" t="s">
        <v>73</v>
      </c>
      <c r="E766" s="290" t="s">
        <v>247</v>
      </c>
      <c r="F766" s="290" t="s">
        <v>247</v>
      </c>
      <c r="G766" s="290" t="s">
        <v>247</v>
      </c>
      <c r="H766" s="290" t="s">
        <v>247</v>
      </c>
      <c r="I766" s="290" t="s">
        <v>247</v>
      </c>
      <c r="J766" s="598"/>
      <c r="K766" s="598"/>
      <c r="L766" s="598"/>
      <c r="M766" s="598"/>
      <c r="N766" s="592"/>
      <c r="O766" s="592"/>
      <c r="R766" s="19"/>
    </row>
    <row r="767" spans="1:18" s="20" customFormat="1" ht="51" x14ac:dyDescent="0.2">
      <c r="A767" s="926"/>
      <c r="B767" s="607"/>
      <c r="C767" s="88" t="s">
        <v>623</v>
      </c>
      <c r="D767" s="289">
        <v>59</v>
      </c>
      <c r="E767" s="289" t="s">
        <v>240</v>
      </c>
      <c r="F767" s="289" t="s">
        <v>1580</v>
      </c>
      <c r="G767" s="290" t="s">
        <v>196</v>
      </c>
      <c r="H767" s="290" t="s">
        <v>229</v>
      </c>
      <c r="I767" s="290">
        <v>100</v>
      </c>
      <c r="J767" s="599"/>
      <c r="K767" s="599"/>
      <c r="L767" s="599"/>
      <c r="M767" s="599"/>
      <c r="N767" s="593"/>
      <c r="O767" s="593"/>
      <c r="R767" s="19"/>
    </row>
    <row r="768" spans="1:18" s="20" customFormat="1" ht="38.25" x14ac:dyDescent="0.2">
      <c r="A768" s="449">
        <v>118</v>
      </c>
      <c r="B768" s="302" t="s">
        <v>3152</v>
      </c>
      <c r="C768" s="93" t="s">
        <v>3077</v>
      </c>
      <c r="D768" s="538" t="s">
        <v>73</v>
      </c>
      <c r="E768" s="538" t="s">
        <v>358</v>
      </c>
      <c r="F768" s="538" t="s">
        <v>182</v>
      </c>
      <c r="G768" s="538" t="s">
        <v>244</v>
      </c>
      <c r="H768" s="538" t="s">
        <v>244</v>
      </c>
      <c r="I768" s="538" t="s">
        <v>244</v>
      </c>
      <c r="J768" s="463">
        <f>SUM(J769:J772)</f>
        <v>0.91999999999999993</v>
      </c>
      <c r="K768" s="463">
        <f>SUM(K769:K772)</f>
        <v>0.91999999999999993</v>
      </c>
      <c r="L768" s="463">
        <f>SUM(L769:L772)</f>
        <v>0</v>
      </c>
      <c r="M768" s="463">
        <f>SUM(M769:M772)</f>
        <v>0</v>
      </c>
      <c r="N768" s="282" t="s">
        <v>215</v>
      </c>
      <c r="O768" s="282"/>
      <c r="R768" s="19"/>
    </row>
    <row r="769" spans="1:18" s="20" customFormat="1" ht="51" x14ac:dyDescent="0.2">
      <c r="A769" s="449" t="s">
        <v>2861</v>
      </c>
      <c r="B769" s="340" t="s">
        <v>2277</v>
      </c>
      <c r="C769" s="1" t="s">
        <v>262</v>
      </c>
      <c r="D769" s="45"/>
      <c r="E769" s="45" t="s">
        <v>214</v>
      </c>
      <c r="F769" s="45" t="s">
        <v>214</v>
      </c>
      <c r="G769" s="45" t="s">
        <v>214</v>
      </c>
      <c r="H769" s="45" t="s">
        <v>214</v>
      </c>
      <c r="I769" s="45" t="s">
        <v>214</v>
      </c>
      <c r="J769" s="62">
        <v>0.02</v>
      </c>
      <c r="K769" s="62">
        <v>0.02</v>
      </c>
      <c r="L769" s="60"/>
      <c r="M769" s="60"/>
      <c r="N769" s="27" t="s">
        <v>215</v>
      </c>
      <c r="O769" s="45"/>
      <c r="R769" s="19"/>
    </row>
    <row r="770" spans="1:18" s="20" customFormat="1" ht="76.5" x14ac:dyDescent="0.2">
      <c r="A770" s="449" t="s">
        <v>2862</v>
      </c>
      <c r="B770" s="333" t="s">
        <v>2446</v>
      </c>
      <c r="C770" s="1" t="s">
        <v>263</v>
      </c>
      <c r="D770" s="45"/>
      <c r="E770" s="45" t="s">
        <v>214</v>
      </c>
      <c r="F770" s="45" t="s">
        <v>214</v>
      </c>
      <c r="G770" s="45"/>
      <c r="H770" s="45"/>
      <c r="I770" s="45"/>
      <c r="J770" s="62">
        <v>0.7</v>
      </c>
      <c r="K770" s="62">
        <v>0.7</v>
      </c>
      <c r="L770" s="60"/>
      <c r="M770" s="60"/>
      <c r="N770" s="27"/>
      <c r="O770" s="45"/>
      <c r="R770" s="19"/>
    </row>
    <row r="771" spans="1:18" s="20" customFormat="1" ht="38.25" x14ac:dyDescent="0.2">
      <c r="A771" s="449" t="s">
        <v>2863</v>
      </c>
      <c r="B771" s="333" t="s">
        <v>2532</v>
      </c>
      <c r="C771" s="1" t="s">
        <v>264</v>
      </c>
      <c r="D771" s="45"/>
      <c r="E771" s="45" t="s">
        <v>214</v>
      </c>
      <c r="F771" s="45" t="s">
        <v>214</v>
      </c>
      <c r="G771" s="45"/>
      <c r="H771" s="45"/>
      <c r="I771" s="45"/>
      <c r="J771" s="62">
        <v>0.1</v>
      </c>
      <c r="K771" s="62">
        <v>0.1</v>
      </c>
      <c r="L771" s="60"/>
      <c r="M771" s="60"/>
      <c r="N771" s="27"/>
      <c r="O771" s="45"/>
      <c r="R771" s="19"/>
    </row>
    <row r="772" spans="1:18" s="20" customFormat="1" ht="63.75" x14ac:dyDescent="0.2">
      <c r="A772" s="449" t="s">
        <v>2864</v>
      </c>
      <c r="B772" s="333" t="s">
        <v>2636</v>
      </c>
      <c r="C772" s="1" t="s">
        <v>265</v>
      </c>
      <c r="D772" s="45"/>
      <c r="E772" s="45" t="s">
        <v>214</v>
      </c>
      <c r="F772" s="45" t="s">
        <v>214</v>
      </c>
      <c r="G772" s="45" t="s">
        <v>214</v>
      </c>
      <c r="H772" s="45" t="s">
        <v>214</v>
      </c>
      <c r="I772" s="45" t="s">
        <v>214</v>
      </c>
      <c r="J772" s="62">
        <v>0.1</v>
      </c>
      <c r="K772" s="62">
        <v>0.1</v>
      </c>
      <c r="L772" s="60"/>
      <c r="M772" s="60"/>
      <c r="N772" s="27" t="s">
        <v>215</v>
      </c>
      <c r="O772" s="45"/>
      <c r="R772" s="19"/>
    </row>
    <row r="773" spans="1:18" s="20" customFormat="1" ht="63.75" x14ac:dyDescent="0.2">
      <c r="A773" s="924">
        <v>119</v>
      </c>
      <c r="B773" s="603" t="s">
        <v>3153</v>
      </c>
      <c r="C773" s="93" t="s">
        <v>1581</v>
      </c>
      <c r="D773" s="282" t="s">
        <v>73</v>
      </c>
      <c r="E773" s="282" t="s">
        <v>1582</v>
      </c>
      <c r="F773" s="282" t="s">
        <v>1583</v>
      </c>
      <c r="G773" s="282" t="s">
        <v>1584</v>
      </c>
      <c r="H773" s="282" t="s">
        <v>1585</v>
      </c>
      <c r="I773" s="282">
        <v>100</v>
      </c>
      <c r="J773" s="600">
        <f>SUM(J775:J778)</f>
        <v>5.07</v>
      </c>
      <c r="K773" s="600">
        <f>SUM(K775:K778)</f>
        <v>5.07</v>
      </c>
      <c r="L773" s="600">
        <f>SUM(L775:L778)</f>
        <v>0</v>
      </c>
      <c r="M773" s="600">
        <f>SUM(M775:M778)</f>
        <v>0</v>
      </c>
      <c r="N773" s="711"/>
      <c r="O773" s="711"/>
      <c r="R773" s="19"/>
    </row>
    <row r="774" spans="1:18" s="20" customFormat="1" ht="63.75" x14ac:dyDescent="0.2">
      <c r="A774" s="926"/>
      <c r="B774" s="604"/>
      <c r="C774" s="93" t="s">
        <v>624</v>
      </c>
      <c r="D774" s="282" t="s">
        <v>73</v>
      </c>
      <c r="E774" s="282" t="s">
        <v>1586</v>
      </c>
      <c r="F774" s="282" t="s">
        <v>1587</v>
      </c>
      <c r="G774" s="282" t="s">
        <v>1588</v>
      </c>
      <c r="H774" s="282" t="s">
        <v>1589</v>
      </c>
      <c r="I774" s="282">
        <v>100</v>
      </c>
      <c r="J774" s="602"/>
      <c r="K774" s="602"/>
      <c r="L774" s="602"/>
      <c r="M774" s="602"/>
      <c r="N774" s="760"/>
      <c r="O774" s="760"/>
      <c r="R774" s="19"/>
    </row>
    <row r="775" spans="1:18" s="20" customFormat="1" ht="63.75" x14ac:dyDescent="0.2">
      <c r="A775" s="449" t="s">
        <v>2861</v>
      </c>
      <c r="B775" s="333" t="s">
        <v>2278</v>
      </c>
      <c r="C775" s="1" t="s">
        <v>266</v>
      </c>
      <c r="D775" s="45"/>
      <c r="E775" s="45" t="s">
        <v>214</v>
      </c>
      <c r="F775" s="45" t="s">
        <v>214</v>
      </c>
      <c r="G775" s="45" t="s">
        <v>214</v>
      </c>
      <c r="H775" s="45" t="s">
        <v>214</v>
      </c>
      <c r="I775" s="45" t="s">
        <v>214</v>
      </c>
      <c r="J775" s="62">
        <v>0.04</v>
      </c>
      <c r="K775" s="62">
        <v>0.04</v>
      </c>
      <c r="L775" s="60"/>
      <c r="M775" s="60"/>
      <c r="N775" s="27" t="s">
        <v>215</v>
      </c>
      <c r="O775" s="45"/>
      <c r="R775" s="19"/>
    </row>
    <row r="776" spans="1:18" s="20" customFormat="1" ht="63.75" x14ac:dyDescent="0.2">
      <c r="A776" s="449" t="s">
        <v>2862</v>
      </c>
      <c r="B776" s="333" t="s">
        <v>2447</v>
      </c>
      <c r="C776" s="1" t="s">
        <v>267</v>
      </c>
      <c r="D776" s="45"/>
      <c r="E776" s="45" t="s">
        <v>214</v>
      </c>
      <c r="F776" s="45" t="s">
        <v>214</v>
      </c>
      <c r="G776" s="45" t="s">
        <v>214</v>
      </c>
      <c r="H776" s="45" t="s">
        <v>214</v>
      </c>
      <c r="I776" s="45" t="s">
        <v>214</v>
      </c>
      <c r="J776" s="62">
        <v>0.03</v>
      </c>
      <c r="K776" s="62">
        <v>0.03</v>
      </c>
      <c r="L776" s="60"/>
      <c r="M776" s="60"/>
      <c r="N776" s="27" t="s">
        <v>215</v>
      </c>
      <c r="O776" s="45"/>
      <c r="R776" s="19"/>
    </row>
    <row r="777" spans="1:18" s="20" customFormat="1" ht="89.25" x14ac:dyDescent="0.2">
      <c r="A777" s="449" t="s">
        <v>2862</v>
      </c>
      <c r="B777" s="337" t="s">
        <v>2533</v>
      </c>
      <c r="C777" s="29" t="s">
        <v>268</v>
      </c>
      <c r="D777" s="45"/>
      <c r="E777" s="45" t="s">
        <v>214</v>
      </c>
      <c r="F777" s="45" t="s">
        <v>214</v>
      </c>
      <c r="G777" s="45" t="s">
        <v>214</v>
      </c>
      <c r="H777" s="45" t="s">
        <v>214</v>
      </c>
      <c r="I777" s="45" t="s">
        <v>214</v>
      </c>
      <c r="J777" s="62">
        <v>3</v>
      </c>
      <c r="K777" s="62">
        <v>3</v>
      </c>
      <c r="L777" s="60"/>
      <c r="M777" s="60"/>
      <c r="N777" s="27" t="s">
        <v>215</v>
      </c>
      <c r="O777" s="45"/>
      <c r="R777" s="19"/>
    </row>
    <row r="778" spans="1:18" s="20" customFormat="1" ht="76.5" x14ac:dyDescent="0.2">
      <c r="A778" s="449" t="s">
        <v>2864</v>
      </c>
      <c r="B778" s="337" t="s">
        <v>2637</v>
      </c>
      <c r="C778" s="29" t="s">
        <v>269</v>
      </c>
      <c r="D778" s="45"/>
      <c r="E778" s="45" t="s">
        <v>214</v>
      </c>
      <c r="F778" s="45" t="s">
        <v>214</v>
      </c>
      <c r="G778" s="45" t="s">
        <v>214</v>
      </c>
      <c r="H778" s="45" t="s">
        <v>214</v>
      </c>
      <c r="I778" s="45" t="s">
        <v>214</v>
      </c>
      <c r="J778" s="62">
        <v>2</v>
      </c>
      <c r="K778" s="62">
        <v>2</v>
      </c>
      <c r="L778" s="60"/>
      <c r="M778" s="60"/>
      <c r="N778" s="27"/>
      <c r="O778" s="45"/>
      <c r="R778" s="19"/>
    </row>
    <row r="779" spans="1:18" s="20" customFormat="1" ht="63.75" x14ac:dyDescent="0.2">
      <c r="A779" s="449">
        <v>120</v>
      </c>
      <c r="B779" s="302" t="s">
        <v>3154</v>
      </c>
      <c r="C779" s="93" t="s">
        <v>1590</v>
      </c>
      <c r="D779" s="538" t="s">
        <v>73</v>
      </c>
      <c r="E779" s="538" t="s">
        <v>1591</v>
      </c>
      <c r="F779" s="538" t="s">
        <v>1591</v>
      </c>
      <c r="G779" s="538" t="s">
        <v>1591</v>
      </c>
      <c r="H779" s="538" t="s">
        <v>1591</v>
      </c>
      <c r="I779" s="538" t="s">
        <v>1591</v>
      </c>
      <c r="J779" s="463">
        <f>SUM(J780:J782)</f>
        <v>0.89999999999999991</v>
      </c>
      <c r="K779" s="463">
        <f>SUM(K780:K782)</f>
        <v>0.89999999999999991</v>
      </c>
      <c r="L779" s="463">
        <f>SUM(L780:L782)</f>
        <v>0</v>
      </c>
      <c r="M779" s="463">
        <f>SUM(M780:M782)</f>
        <v>0</v>
      </c>
      <c r="N779" s="282"/>
      <c r="O779" s="282"/>
      <c r="R779" s="19"/>
    </row>
    <row r="780" spans="1:18" s="20" customFormat="1" ht="63.75" x14ac:dyDescent="0.2">
      <c r="A780" s="449" t="s">
        <v>2861</v>
      </c>
      <c r="B780" s="337" t="s">
        <v>2279</v>
      </c>
      <c r="C780" s="29" t="s">
        <v>1518</v>
      </c>
      <c r="D780" s="45"/>
      <c r="E780" s="45" t="s">
        <v>214</v>
      </c>
      <c r="F780" s="45" t="s">
        <v>214</v>
      </c>
      <c r="G780" s="45"/>
      <c r="H780" s="45"/>
      <c r="I780" s="45"/>
      <c r="J780" s="62">
        <v>0.5</v>
      </c>
      <c r="K780" s="62">
        <v>0.5</v>
      </c>
      <c r="L780" s="60"/>
      <c r="M780" s="60"/>
      <c r="N780" s="27"/>
      <c r="O780" s="45"/>
      <c r="R780" s="19"/>
    </row>
    <row r="781" spans="1:18" s="20" customFormat="1" ht="38.25" x14ac:dyDescent="0.2">
      <c r="A781" s="449" t="s">
        <v>2862</v>
      </c>
      <c r="B781" s="337" t="s">
        <v>2448</v>
      </c>
      <c r="C781" s="29" t="s">
        <v>270</v>
      </c>
      <c r="D781" s="45"/>
      <c r="E781" s="45"/>
      <c r="F781" s="45"/>
      <c r="G781" s="45" t="s">
        <v>214</v>
      </c>
      <c r="H781" s="45" t="s">
        <v>214</v>
      </c>
      <c r="I781" s="45"/>
      <c r="J781" s="62">
        <v>0.2</v>
      </c>
      <c r="K781" s="62">
        <v>0.2</v>
      </c>
      <c r="L781" s="60"/>
      <c r="M781" s="60"/>
      <c r="N781" s="27"/>
      <c r="O781" s="45"/>
      <c r="R781" s="19"/>
    </row>
    <row r="782" spans="1:18" s="20" customFormat="1" ht="76.5" x14ac:dyDescent="0.2">
      <c r="A782" s="449" t="s">
        <v>2863</v>
      </c>
      <c r="B782" s="337" t="s">
        <v>2534</v>
      </c>
      <c r="C782" s="29" t="s">
        <v>271</v>
      </c>
      <c r="D782" s="45"/>
      <c r="E782" s="45" t="s">
        <v>214</v>
      </c>
      <c r="F782" s="45" t="s">
        <v>214</v>
      </c>
      <c r="G782" s="45" t="s">
        <v>214</v>
      </c>
      <c r="H782" s="45" t="s">
        <v>214</v>
      </c>
      <c r="I782" s="45" t="s">
        <v>214</v>
      </c>
      <c r="J782" s="62">
        <v>0.2</v>
      </c>
      <c r="K782" s="62">
        <v>0.2</v>
      </c>
      <c r="L782" s="60"/>
      <c r="M782" s="60"/>
      <c r="N782" s="27"/>
      <c r="O782" s="45"/>
      <c r="R782" s="19"/>
    </row>
    <row r="783" spans="1:18" s="20" customFormat="1" ht="89.25" x14ac:dyDescent="0.2">
      <c r="A783" s="924">
        <v>121</v>
      </c>
      <c r="B783" s="605" t="s">
        <v>3155</v>
      </c>
      <c r="C783" s="88" t="s">
        <v>3078</v>
      </c>
      <c r="D783" s="290">
        <v>16.5</v>
      </c>
      <c r="E783" s="290">
        <v>18</v>
      </c>
      <c r="F783" s="290">
        <v>20</v>
      </c>
      <c r="G783" s="290">
        <v>25</v>
      </c>
      <c r="H783" s="290">
        <v>30</v>
      </c>
      <c r="I783" s="290">
        <v>40</v>
      </c>
      <c r="J783" s="597">
        <f>J793+J799+J820+J825</f>
        <v>1027.29</v>
      </c>
      <c r="K783" s="597">
        <f>K793+K799+K820+K825</f>
        <v>1027.29</v>
      </c>
      <c r="L783" s="597">
        <f>L793+L799+L820+L825</f>
        <v>0</v>
      </c>
      <c r="M783" s="597">
        <f>M793+M799+M820+M825</f>
        <v>0</v>
      </c>
      <c r="N783" s="591"/>
      <c r="O783" s="591"/>
      <c r="R783" s="19"/>
    </row>
    <row r="784" spans="1:18" s="20" customFormat="1" x14ac:dyDescent="0.2">
      <c r="A784" s="925"/>
      <c r="B784" s="606"/>
      <c r="C784" s="88" t="s">
        <v>272</v>
      </c>
      <c r="D784" s="180">
        <v>18.3</v>
      </c>
      <c r="E784" s="180">
        <v>19.963636363636365</v>
      </c>
      <c r="F784" s="180">
        <v>22.181818181818183</v>
      </c>
      <c r="G784" s="180">
        <v>25</v>
      </c>
      <c r="H784" s="180">
        <v>30</v>
      </c>
      <c r="I784" s="180">
        <v>40</v>
      </c>
      <c r="J784" s="598"/>
      <c r="K784" s="598"/>
      <c r="L784" s="598"/>
      <c r="M784" s="598"/>
      <c r="N784" s="592"/>
      <c r="O784" s="592"/>
      <c r="R784" s="19"/>
    </row>
    <row r="785" spans="1:18" s="20" customFormat="1" x14ac:dyDescent="0.2">
      <c r="A785" s="925"/>
      <c r="B785" s="606"/>
      <c r="C785" s="88" t="s">
        <v>273</v>
      </c>
      <c r="D785" s="180">
        <v>13.6</v>
      </c>
      <c r="E785" s="180">
        <v>14.836363636363636</v>
      </c>
      <c r="F785" s="180">
        <v>16.484848484848484</v>
      </c>
      <c r="G785" s="180">
        <v>25</v>
      </c>
      <c r="H785" s="180">
        <v>30</v>
      </c>
      <c r="I785" s="180">
        <v>40</v>
      </c>
      <c r="J785" s="598"/>
      <c r="K785" s="598"/>
      <c r="L785" s="598"/>
      <c r="M785" s="598"/>
      <c r="N785" s="592"/>
      <c r="O785" s="592"/>
      <c r="R785" s="19"/>
    </row>
    <row r="786" spans="1:18" s="20" customFormat="1" x14ac:dyDescent="0.2">
      <c r="A786" s="925"/>
      <c r="B786" s="606"/>
      <c r="C786" s="88" t="s">
        <v>634</v>
      </c>
      <c r="D786" s="290">
        <v>10.7</v>
      </c>
      <c r="E786" s="290">
        <v>10.7</v>
      </c>
      <c r="F786" s="290">
        <v>11</v>
      </c>
      <c r="G786" s="290">
        <v>11.2</v>
      </c>
      <c r="H786" s="290">
        <v>11.5</v>
      </c>
      <c r="I786" s="290">
        <v>11.7</v>
      </c>
      <c r="J786" s="598"/>
      <c r="K786" s="598"/>
      <c r="L786" s="598"/>
      <c r="M786" s="598"/>
      <c r="N786" s="592"/>
      <c r="O786" s="592"/>
      <c r="R786" s="19"/>
    </row>
    <row r="787" spans="1:18" s="20" customFormat="1" ht="38.25" x14ac:dyDescent="0.2">
      <c r="A787" s="925"/>
      <c r="B787" s="606"/>
      <c r="C787" s="88" t="s">
        <v>636</v>
      </c>
      <c r="D787" s="290">
        <v>255</v>
      </c>
      <c r="E787" s="290">
        <v>257</v>
      </c>
      <c r="F787" s="290">
        <v>260</v>
      </c>
      <c r="G787" s="290">
        <v>262</v>
      </c>
      <c r="H787" s="290">
        <v>264</v>
      </c>
      <c r="I787" s="290">
        <v>265</v>
      </c>
      <c r="J787" s="598"/>
      <c r="K787" s="598"/>
      <c r="L787" s="598"/>
      <c r="M787" s="598"/>
      <c r="N787" s="592"/>
      <c r="O787" s="592"/>
      <c r="R787" s="19"/>
    </row>
    <row r="788" spans="1:18" s="20" customFormat="1" x14ac:dyDescent="0.2">
      <c r="A788" s="925"/>
      <c r="B788" s="606"/>
      <c r="C788" s="88" t="s">
        <v>637</v>
      </c>
      <c r="D788" s="290"/>
      <c r="E788" s="290"/>
      <c r="F788" s="290"/>
      <c r="G788" s="290"/>
      <c r="H788" s="290"/>
      <c r="I788" s="290"/>
      <c r="J788" s="598"/>
      <c r="K788" s="598"/>
      <c r="L788" s="598"/>
      <c r="M788" s="598"/>
      <c r="N788" s="592"/>
      <c r="O788" s="592"/>
      <c r="R788" s="19"/>
    </row>
    <row r="789" spans="1:18" s="20" customFormat="1" ht="25.5" x14ac:dyDescent="0.2">
      <c r="A789" s="925"/>
      <c r="B789" s="606"/>
      <c r="C789" s="88" t="s">
        <v>274</v>
      </c>
      <c r="D789" s="290">
        <v>78.8</v>
      </c>
      <c r="E789" s="290">
        <v>80</v>
      </c>
      <c r="F789" s="290">
        <v>81</v>
      </c>
      <c r="G789" s="290">
        <v>82</v>
      </c>
      <c r="H789" s="290">
        <v>83</v>
      </c>
      <c r="I789" s="290">
        <v>85</v>
      </c>
      <c r="J789" s="598"/>
      <c r="K789" s="598"/>
      <c r="L789" s="598"/>
      <c r="M789" s="598"/>
      <c r="N789" s="592"/>
      <c r="O789" s="592"/>
      <c r="R789" s="19"/>
    </row>
    <row r="790" spans="1:18" s="20" customFormat="1" ht="25.5" x14ac:dyDescent="0.2">
      <c r="A790" s="925"/>
      <c r="B790" s="606"/>
      <c r="C790" s="88" t="s">
        <v>275</v>
      </c>
      <c r="D790" s="290">
        <v>80.400000000000006</v>
      </c>
      <c r="E790" s="290">
        <v>82</v>
      </c>
      <c r="F790" s="290">
        <v>84</v>
      </c>
      <c r="G790" s="290">
        <v>85</v>
      </c>
      <c r="H790" s="290">
        <v>86</v>
      </c>
      <c r="I790" s="290">
        <v>88</v>
      </c>
      <c r="J790" s="598"/>
      <c r="K790" s="598"/>
      <c r="L790" s="598"/>
      <c r="M790" s="598"/>
      <c r="N790" s="592"/>
      <c r="O790" s="592"/>
      <c r="R790" s="19"/>
    </row>
    <row r="791" spans="1:18" s="20" customFormat="1" ht="25.5" x14ac:dyDescent="0.2">
      <c r="A791" s="925"/>
      <c r="B791" s="606"/>
      <c r="C791" s="88" t="s">
        <v>276</v>
      </c>
      <c r="D791" s="290">
        <v>77.099999999999994</v>
      </c>
      <c r="E791" s="290">
        <v>80</v>
      </c>
      <c r="F791" s="290">
        <v>80</v>
      </c>
      <c r="G791" s="290">
        <v>80</v>
      </c>
      <c r="H791" s="290">
        <v>80</v>
      </c>
      <c r="I791" s="290">
        <v>83</v>
      </c>
      <c r="J791" s="598"/>
      <c r="K791" s="598"/>
      <c r="L791" s="598"/>
      <c r="M791" s="598"/>
      <c r="N791" s="592"/>
      <c r="O791" s="592"/>
      <c r="R791" s="19"/>
    </row>
    <row r="792" spans="1:18" s="20" customFormat="1" ht="76.5" x14ac:dyDescent="0.2">
      <c r="A792" s="926"/>
      <c r="B792" s="607"/>
      <c r="C792" s="88" t="s">
        <v>638</v>
      </c>
      <c r="D792" s="290" t="s">
        <v>73</v>
      </c>
      <c r="E792" s="290" t="s">
        <v>221</v>
      </c>
      <c r="F792" s="290" t="s">
        <v>221</v>
      </c>
      <c r="G792" s="290" t="s">
        <v>221</v>
      </c>
      <c r="H792" s="290" t="s">
        <v>221</v>
      </c>
      <c r="I792" s="290" t="s">
        <v>221</v>
      </c>
      <c r="J792" s="599"/>
      <c r="K792" s="599"/>
      <c r="L792" s="599"/>
      <c r="M792" s="599"/>
      <c r="N792" s="593"/>
      <c r="O792" s="593"/>
      <c r="R792" s="19"/>
    </row>
    <row r="793" spans="1:18" s="20" customFormat="1" ht="38.25" x14ac:dyDescent="0.2">
      <c r="A793" s="450">
        <v>122</v>
      </c>
      <c r="B793" s="302" t="s">
        <v>3156</v>
      </c>
      <c r="C793" s="93" t="s">
        <v>3079</v>
      </c>
      <c r="D793" s="282">
        <v>2333</v>
      </c>
      <c r="E793" s="282">
        <v>2345</v>
      </c>
      <c r="F793" s="282">
        <v>2460</v>
      </c>
      <c r="G793" s="282">
        <v>2650</v>
      </c>
      <c r="H793" s="282">
        <v>2850</v>
      </c>
      <c r="I793" s="282">
        <v>2950</v>
      </c>
      <c r="J793" s="463">
        <f>SUM(J794:J798)</f>
        <v>3.6</v>
      </c>
      <c r="K793" s="463">
        <f>SUM(K794:K798)</f>
        <v>3.6</v>
      </c>
      <c r="L793" s="463">
        <f>SUM(L794:L798)</f>
        <v>0</v>
      </c>
      <c r="M793" s="463">
        <f>SUM(M794:M798)</f>
        <v>0</v>
      </c>
      <c r="N793" s="282"/>
      <c r="O793" s="282"/>
      <c r="R793" s="19"/>
    </row>
    <row r="794" spans="1:18" s="58" customFormat="1" ht="76.5" x14ac:dyDescent="0.2">
      <c r="A794" s="450" t="s">
        <v>2861</v>
      </c>
      <c r="B794" s="341" t="s">
        <v>2280</v>
      </c>
      <c r="C794" s="61" t="s">
        <v>1596</v>
      </c>
      <c r="D794" s="27"/>
      <c r="E794" s="27" t="s">
        <v>21</v>
      </c>
      <c r="F794" s="27"/>
      <c r="G794" s="27"/>
      <c r="H794" s="27"/>
      <c r="I794" s="27"/>
      <c r="J794" s="101">
        <v>0.3</v>
      </c>
      <c r="K794" s="101">
        <v>0.3</v>
      </c>
      <c r="L794" s="118"/>
      <c r="M794" s="118"/>
      <c r="N794" s="27" t="s">
        <v>3331</v>
      </c>
      <c r="O794" s="27"/>
      <c r="P794" s="63"/>
    </row>
    <row r="795" spans="1:18" s="58" customFormat="1" ht="102" x14ac:dyDescent="0.2">
      <c r="A795" s="450" t="s">
        <v>2862</v>
      </c>
      <c r="B795" s="341" t="s">
        <v>2449</v>
      </c>
      <c r="C795" s="61" t="s">
        <v>1592</v>
      </c>
      <c r="D795" s="27"/>
      <c r="E795" s="27" t="s">
        <v>214</v>
      </c>
      <c r="F795" s="27" t="s">
        <v>214</v>
      </c>
      <c r="G795" s="27"/>
      <c r="H795" s="27"/>
      <c r="I795" s="27"/>
      <c r="J795" s="101">
        <v>0.2</v>
      </c>
      <c r="K795" s="101">
        <v>0.2</v>
      </c>
      <c r="L795" s="101"/>
      <c r="M795" s="118"/>
      <c r="N795" s="27" t="s">
        <v>3332</v>
      </c>
      <c r="O795" s="27" t="s">
        <v>1204</v>
      </c>
      <c r="P795" s="63"/>
    </row>
    <row r="796" spans="1:18" s="58" customFormat="1" ht="63.75" x14ac:dyDescent="0.2">
      <c r="A796" s="450" t="s">
        <v>2862</v>
      </c>
      <c r="B796" s="341" t="s">
        <v>2535</v>
      </c>
      <c r="C796" s="61" t="s">
        <v>1593</v>
      </c>
      <c r="D796" s="27"/>
      <c r="E796" s="27" t="s">
        <v>214</v>
      </c>
      <c r="F796" s="27" t="s">
        <v>214</v>
      </c>
      <c r="G796" s="27"/>
      <c r="H796" s="27"/>
      <c r="I796" s="27"/>
      <c r="J796" s="101">
        <v>0.1</v>
      </c>
      <c r="K796" s="101">
        <v>0.1</v>
      </c>
      <c r="L796" s="118"/>
      <c r="M796" s="118"/>
      <c r="N796" s="27" t="s">
        <v>3333</v>
      </c>
      <c r="O796" s="27"/>
      <c r="P796" s="63"/>
    </row>
    <row r="797" spans="1:18" s="58" customFormat="1" ht="89.25" x14ac:dyDescent="0.2">
      <c r="A797" s="450" t="s">
        <v>2864</v>
      </c>
      <c r="B797" s="341" t="s">
        <v>2638</v>
      </c>
      <c r="C797" s="61" t="s">
        <v>1594</v>
      </c>
      <c r="D797" s="27"/>
      <c r="E797" s="27" t="s">
        <v>214</v>
      </c>
      <c r="F797" s="27" t="s">
        <v>214</v>
      </c>
      <c r="G797" s="27" t="s">
        <v>214</v>
      </c>
      <c r="H797" s="27" t="s">
        <v>214</v>
      </c>
      <c r="I797" s="27" t="s">
        <v>214</v>
      </c>
      <c r="J797" s="101">
        <v>1</v>
      </c>
      <c r="K797" s="101">
        <v>1</v>
      </c>
      <c r="L797" s="118"/>
      <c r="M797" s="118"/>
      <c r="N797" s="27"/>
      <c r="O797" s="27"/>
      <c r="P797" s="63"/>
    </row>
    <row r="798" spans="1:18" s="58" customFormat="1" ht="63.75" x14ac:dyDescent="0.2">
      <c r="A798" s="450" t="s">
        <v>2865</v>
      </c>
      <c r="B798" s="341" t="s">
        <v>2749</v>
      </c>
      <c r="C798" s="61" t="s">
        <v>1595</v>
      </c>
      <c r="D798" s="27"/>
      <c r="E798" s="27" t="s">
        <v>214</v>
      </c>
      <c r="F798" s="27" t="s">
        <v>214</v>
      </c>
      <c r="G798" s="27" t="s">
        <v>214</v>
      </c>
      <c r="H798" s="27" t="s">
        <v>214</v>
      </c>
      <c r="I798" s="27" t="s">
        <v>214</v>
      </c>
      <c r="J798" s="101">
        <v>2</v>
      </c>
      <c r="K798" s="101">
        <v>2</v>
      </c>
      <c r="L798" s="118"/>
      <c r="M798" s="118"/>
      <c r="N798" s="27" t="s">
        <v>3334</v>
      </c>
      <c r="O798" s="27"/>
      <c r="P798" s="63"/>
    </row>
    <row r="799" spans="1:18" s="20" customFormat="1" ht="63.75" x14ac:dyDescent="0.2">
      <c r="A799" s="924">
        <v>123</v>
      </c>
      <c r="B799" s="603" t="s">
        <v>3157</v>
      </c>
      <c r="C799" s="93" t="s">
        <v>3080</v>
      </c>
      <c r="D799" s="282">
        <v>110</v>
      </c>
      <c r="E799" s="282">
        <v>115</v>
      </c>
      <c r="F799" s="282">
        <v>120</v>
      </c>
      <c r="G799" s="282">
        <v>130</v>
      </c>
      <c r="H799" s="282">
        <v>135</v>
      </c>
      <c r="I799" s="282">
        <v>140</v>
      </c>
      <c r="J799" s="600">
        <f>SUM(J811:J819)</f>
        <v>1014.9</v>
      </c>
      <c r="K799" s="600">
        <f>SUM(K811:K819)</f>
        <v>1014.9</v>
      </c>
      <c r="L799" s="600">
        <f>SUM(L811:L819)</f>
        <v>0</v>
      </c>
      <c r="M799" s="600">
        <f>SUM(M811:M819)</f>
        <v>0</v>
      </c>
      <c r="N799" s="711"/>
      <c r="O799" s="711"/>
      <c r="R799" s="19"/>
    </row>
    <row r="800" spans="1:18" s="20" customFormat="1" ht="38.25" x14ac:dyDescent="0.2">
      <c r="A800" s="925"/>
      <c r="B800" s="614"/>
      <c r="C800" s="537" t="s">
        <v>1207</v>
      </c>
      <c r="D800" s="282"/>
      <c r="E800" s="282"/>
      <c r="F800" s="282"/>
      <c r="G800" s="282"/>
      <c r="H800" s="282"/>
      <c r="I800" s="282"/>
      <c r="J800" s="601"/>
      <c r="K800" s="601"/>
      <c r="L800" s="601"/>
      <c r="M800" s="601"/>
      <c r="N800" s="712"/>
      <c r="O800" s="712"/>
      <c r="R800" s="19"/>
    </row>
    <row r="801" spans="1:18" s="20" customFormat="1" ht="25.5" x14ac:dyDescent="0.2">
      <c r="A801" s="925"/>
      <c r="B801" s="614"/>
      <c r="C801" s="537" t="s">
        <v>1208</v>
      </c>
      <c r="D801" s="282">
        <v>41.5</v>
      </c>
      <c r="E801" s="282"/>
      <c r="F801" s="282"/>
      <c r="G801" s="282"/>
      <c r="H801" s="282"/>
      <c r="I801" s="282" t="s">
        <v>1205</v>
      </c>
      <c r="J801" s="601"/>
      <c r="K801" s="601"/>
      <c r="L801" s="601"/>
      <c r="M801" s="601"/>
      <c r="N801" s="712"/>
      <c r="O801" s="712"/>
      <c r="R801" s="19"/>
    </row>
    <row r="802" spans="1:18" s="20" customFormat="1" ht="25.5" x14ac:dyDescent="0.2">
      <c r="A802" s="925"/>
      <c r="B802" s="614"/>
      <c r="C802" s="537" t="s">
        <v>1209</v>
      </c>
      <c r="D802" s="282">
        <v>22</v>
      </c>
      <c r="E802" s="282"/>
      <c r="F802" s="282"/>
      <c r="G802" s="282"/>
      <c r="H802" s="282"/>
      <c r="I802" s="282" t="s">
        <v>1206</v>
      </c>
      <c r="J802" s="601"/>
      <c r="K802" s="601"/>
      <c r="L802" s="601"/>
      <c r="M802" s="601"/>
      <c r="N802" s="712"/>
      <c r="O802" s="712"/>
      <c r="R802" s="19"/>
    </row>
    <row r="803" spans="1:18" s="20" customFormat="1" x14ac:dyDescent="0.2">
      <c r="A803" s="925"/>
      <c r="B803" s="614"/>
      <c r="C803" s="93" t="s">
        <v>626</v>
      </c>
      <c r="D803" s="282">
        <v>16</v>
      </c>
      <c r="E803" s="282">
        <v>15</v>
      </c>
      <c r="F803" s="282">
        <v>14</v>
      </c>
      <c r="G803" s="282">
        <v>13</v>
      </c>
      <c r="H803" s="282">
        <v>12</v>
      </c>
      <c r="I803" s="282">
        <v>10</v>
      </c>
      <c r="J803" s="601"/>
      <c r="K803" s="601"/>
      <c r="L803" s="601"/>
      <c r="M803" s="601"/>
      <c r="N803" s="712"/>
      <c r="O803" s="712"/>
      <c r="R803" s="19"/>
    </row>
    <row r="804" spans="1:18" s="20" customFormat="1" ht="25.5" x14ac:dyDescent="0.2">
      <c r="A804" s="925"/>
      <c r="B804" s="614"/>
      <c r="C804" s="93" t="s">
        <v>627</v>
      </c>
      <c r="D804" s="282"/>
      <c r="E804" s="282"/>
      <c r="F804" s="282"/>
      <c r="G804" s="282"/>
      <c r="H804" s="282"/>
      <c r="I804" s="282"/>
      <c r="J804" s="601"/>
      <c r="K804" s="601"/>
      <c r="L804" s="601"/>
      <c r="M804" s="601"/>
      <c r="N804" s="712"/>
      <c r="O804" s="712"/>
      <c r="R804" s="19"/>
    </row>
    <row r="805" spans="1:18" s="20" customFormat="1" ht="25.5" x14ac:dyDescent="0.2">
      <c r="A805" s="925"/>
      <c r="B805" s="614"/>
      <c r="C805" s="93" t="s">
        <v>278</v>
      </c>
      <c r="D805" s="282" t="s">
        <v>73</v>
      </c>
      <c r="E805" s="282">
        <v>40</v>
      </c>
      <c r="F805" s="282">
        <v>45</v>
      </c>
      <c r="G805" s="282">
        <v>60</v>
      </c>
      <c r="H805" s="282">
        <v>65</v>
      </c>
      <c r="I805" s="282">
        <v>80</v>
      </c>
      <c r="J805" s="601"/>
      <c r="K805" s="601"/>
      <c r="L805" s="601"/>
      <c r="M805" s="601"/>
      <c r="N805" s="712"/>
      <c r="O805" s="712"/>
      <c r="R805" s="19"/>
    </row>
    <row r="806" spans="1:18" s="20" customFormat="1" x14ac:dyDescent="0.2">
      <c r="A806" s="925"/>
      <c r="B806" s="614"/>
      <c r="C806" s="93" t="s">
        <v>279</v>
      </c>
      <c r="D806" s="282" t="s">
        <v>73</v>
      </c>
      <c r="E806" s="282">
        <v>50</v>
      </c>
      <c r="F806" s="282">
        <v>55</v>
      </c>
      <c r="G806" s="282">
        <v>60</v>
      </c>
      <c r="H806" s="282">
        <v>65</v>
      </c>
      <c r="I806" s="282">
        <v>80</v>
      </c>
      <c r="J806" s="601"/>
      <c r="K806" s="601"/>
      <c r="L806" s="601"/>
      <c r="M806" s="601"/>
      <c r="N806" s="712"/>
      <c r="O806" s="712"/>
      <c r="R806" s="19"/>
    </row>
    <row r="807" spans="1:18" s="20" customFormat="1" ht="25.5" x14ac:dyDescent="0.2">
      <c r="A807" s="925"/>
      <c r="B807" s="614"/>
      <c r="C807" s="93" t="s">
        <v>280</v>
      </c>
      <c r="D807" s="282" t="s">
        <v>73</v>
      </c>
      <c r="E807" s="282">
        <v>40</v>
      </c>
      <c r="F807" s="282">
        <v>50</v>
      </c>
      <c r="G807" s="282">
        <v>60</v>
      </c>
      <c r="H807" s="282">
        <v>65</v>
      </c>
      <c r="I807" s="282">
        <v>80</v>
      </c>
      <c r="J807" s="601"/>
      <c r="K807" s="601"/>
      <c r="L807" s="601"/>
      <c r="M807" s="601"/>
      <c r="N807" s="712"/>
      <c r="O807" s="712"/>
      <c r="R807" s="19"/>
    </row>
    <row r="808" spans="1:18" s="20" customFormat="1" ht="25.5" x14ac:dyDescent="0.2">
      <c r="A808" s="925"/>
      <c r="B808" s="614"/>
      <c r="C808" s="93" t="s">
        <v>281</v>
      </c>
      <c r="D808" s="282">
        <v>92</v>
      </c>
      <c r="E808" s="282">
        <v>93</v>
      </c>
      <c r="F808" s="282">
        <v>94</v>
      </c>
      <c r="G808" s="282">
        <v>95</v>
      </c>
      <c r="H808" s="282">
        <v>97</v>
      </c>
      <c r="I808" s="282">
        <v>98</v>
      </c>
      <c r="J808" s="601"/>
      <c r="K808" s="601"/>
      <c r="L808" s="601"/>
      <c r="M808" s="601"/>
      <c r="N808" s="712"/>
      <c r="O808" s="712"/>
      <c r="R808" s="19"/>
    </row>
    <row r="809" spans="1:18" s="20" customFormat="1" ht="51" x14ac:dyDescent="0.2">
      <c r="A809" s="925"/>
      <c r="B809" s="614"/>
      <c r="C809" s="93" t="s">
        <v>282</v>
      </c>
      <c r="D809" s="282" t="s">
        <v>73</v>
      </c>
      <c r="E809" s="282">
        <v>50</v>
      </c>
      <c r="F809" s="282">
        <v>55</v>
      </c>
      <c r="G809" s="282">
        <v>60</v>
      </c>
      <c r="H809" s="282">
        <v>65</v>
      </c>
      <c r="I809" s="282">
        <v>70</v>
      </c>
      <c r="J809" s="601"/>
      <c r="K809" s="601"/>
      <c r="L809" s="601"/>
      <c r="M809" s="601"/>
      <c r="N809" s="712"/>
      <c r="O809" s="712"/>
      <c r="R809" s="19"/>
    </row>
    <row r="810" spans="1:18" s="20" customFormat="1" ht="38.25" x14ac:dyDescent="0.2">
      <c r="A810" s="925"/>
      <c r="B810" s="604"/>
      <c r="C810" s="93" t="s">
        <v>283</v>
      </c>
      <c r="D810" s="282" t="s">
        <v>73</v>
      </c>
      <c r="E810" s="282">
        <v>10</v>
      </c>
      <c r="F810" s="282">
        <v>20</v>
      </c>
      <c r="G810" s="282">
        <v>30</v>
      </c>
      <c r="H810" s="282">
        <v>40</v>
      </c>
      <c r="I810" s="282">
        <v>50</v>
      </c>
      <c r="J810" s="602"/>
      <c r="K810" s="602"/>
      <c r="L810" s="602"/>
      <c r="M810" s="602"/>
      <c r="N810" s="760"/>
      <c r="O810" s="760"/>
      <c r="R810" s="19"/>
    </row>
    <row r="811" spans="1:18" s="58" customFormat="1" ht="89.25" x14ac:dyDescent="0.2">
      <c r="A811" s="450" t="s">
        <v>2861</v>
      </c>
      <c r="B811" s="341" t="s">
        <v>2281</v>
      </c>
      <c r="C811" s="61" t="s">
        <v>1212</v>
      </c>
      <c r="D811" s="27"/>
      <c r="E811" s="27" t="s">
        <v>214</v>
      </c>
      <c r="F811" s="27" t="s">
        <v>214</v>
      </c>
      <c r="G811" s="27" t="s">
        <v>214</v>
      </c>
      <c r="H811" s="27" t="s">
        <v>214</v>
      </c>
      <c r="I811" s="27" t="s">
        <v>214</v>
      </c>
      <c r="J811" s="101">
        <v>5</v>
      </c>
      <c r="K811" s="101">
        <v>5</v>
      </c>
      <c r="L811" s="101"/>
      <c r="M811" s="118"/>
      <c r="N811" s="27" t="s">
        <v>3335</v>
      </c>
      <c r="O811" s="27" t="s">
        <v>1210</v>
      </c>
      <c r="P811" s="63"/>
    </row>
    <row r="812" spans="1:18" s="58" customFormat="1" ht="25.5" x14ac:dyDescent="0.2">
      <c r="A812" s="450" t="s">
        <v>2862</v>
      </c>
      <c r="B812" s="341" t="s">
        <v>2450</v>
      </c>
      <c r="C812" s="61" t="s">
        <v>1213</v>
      </c>
      <c r="D812" s="27"/>
      <c r="E812" s="27" t="s">
        <v>214</v>
      </c>
      <c r="F812" s="27" t="s">
        <v>214</v>
      </c>
      <c r="G812" s="27" t="s">
        <v>214</v>
      </c>
      <c r="H812" s="27" t="s">
        <v>214</v>
      </c>
      <c r="I812" s="27" t="s">
        <v>214</v>
      </c>
      <c r="J812" s="101">
        <v>6</v>
      </c>
      <c r="K812" s="101">
        <v>6</v>
      </c>
      <c r="L812" s="101"/>
      <c r="M812" s="118"/>
      <c r="N812" s="27" t="s">
        <v>215</v>
      </c>
      <c r="O812" s="27" t="s">
        <v>1204</v>
      </c>
      <c r="P812" s="63"/>
    </row>
    <row r="813" spans="1:18" s="58" customFormat="1" ht="63.75" x14ac:dyDescent="0.2">
      <c r="A813" s="450" t="s">
        <v>2863</v>
      </c>
      <c r="B813" s="341" t="s">
        <v>2536</v>
      </c>
      <c r="C813" s="61" t="s">
        <v>1214</v>
      </c>
      <c r="D813" s="27"/>
      <c r="E813" s="27" t="s">
        <v>214</v>
      </c>
      <c r="F813" s="27" t="s">
        <v>214</v>
      </c>
      <c r="G813" s="27" t="s">
        <v>214</v>
      </c>
      <c r="H813" s="27" t="s">
        <v>214</v>
      </c>
      <c r="I813" s="27" t="s">
        <v>214</v>
      </c>
      <c r="J813" s="101">
        <v>0.1</v>
      </c>
      <c r="K813" s="101">
        <v>0.1</v>
      </c>
      <c r="L813" s="101"/>
      <c r="M813" s="118"/>
      <c r="N813" s="27" t="s">
        <v>215</v>
      </c>
      <c r="O813" s="27" t="s">
        <v>1204</v>
      </c>
      <c r="P813" s="63"/>
    </row>
    <row r="814" spans="1:18" s="58" customFormat="1" ht="38.25" x14ac:dyDescent="0.2">
      <c r="A814" s="450" t="s">
        <v>2864</v>
      </c>
      <c r="B814" s="341" t="s">
        <v>2639</v>
      </c>
      <c r="C814" s="61" t="s">
        <v>1215</v>
      </c>
      <c r="D814" s="27"/>
      <c r="E814" s="27" t="s">
        <v>214</v>
      </c>
      <c r="F814" s="27" t="s">
        <v>214</v>
      </c>
      <c r="G814" s="27" t="s">
        <v>214</v>
      </c>
      <c r="H814" s="27" t="s">
        <v>214</v>
      </c>
      <c r="I814" s="27" t="s">
        <v>214</v>
      </c>
      <c r="J814" s="101">
        <v>1000</v>
      </c>
      <c r="K814" s="101">
        <v>1000</v>
      </c>
      <c r="L814" s="118"/>
      <c r="M814" s="118"/>
      <c r="N814" s="27" t="s">
        <v>215</v>
      </c>
      <c r="O814" s="27"/>
      <c r="P814" s="63"/>
    </row>
    <row r="815" spans="1:18" s="20" customFormat="1" ht="76.5" x14ac:dyDescent="0.2">
      <c r="A815" s="450" t="s">
        <v>2865</v>
      </c>
      <c r="B815" s="341" t="s">
        <v>2750</v>
      </c>
      <c r="C815" s="1" t="s">
        <v>284</v>
      </c>
      <c r="D815" s="45"/>
      <c r="E815" s="45" t="s">
        <v>214</v>
      </c>
      <c r="F815" s="45" t="s">
        <v>214</v>
      </c>
      <c r="G815" s="45" t="s">
        <v>214</v>
      </c>
      <c r="H815" s="45" t="s">
        <v>214</v>
      </c>
      <c r="I815" s="45" t="s">
        <v>214</v>
      </c>
      <c r="J815" s="101">
        <v>1</v>
      </c>
      <c r="K815" s="101">
        <v>1</v>
      </c>
      <c r="L815" s="60"/>
      <c r="M815" s="60"/>
      <c r="N815" s="27"/>
      <c r="O815" s="45"/>
      <c r="R815" s="19"/>
    </row>
    <row r="816" spans="1:18" s="58" customFormat="1" ht="51" x14ac:dyDescent="0.2">
      <c r="A816" s="450" t="s">
        <v>2866</v>
      </c>
      <c r="B816" s="342" t="s">
        <v>2785</v>
      </c>
      <c r="C816" s="61" t="s">
        <v>1216</v>
      </c>
      <c r="D816" s="27"/>
      <c r="E816" s="27" t="s">
        <v>214</v>
      </c>
      <c r="F816" s="27" t="s">
        <v>214</v>
      </c>
      <c r="G816" s="27" t="s">
        <v>214</v>
      </c>
      <c r="H816" s="27" t="s">
        <v>214</v>
      </c>
      <c r="I816" s="27" t="s">
        <v>214</v>
      </c>
      <c r="J816" s="101">
        <v>0.3</v>
      </c>
      <c r="K816" s="101">
        <v>0.3</v>
      </c>
      <c r="L816" s="118"/>
      <c r="M816" s="118"/>
      <c r="N816" s="27" t="s">
        <v>3337</v>
      </c>
      <c r="O816" s="27"/>
      <c r="P816" s="63"/>
    </row>
    <row r="817" spans="1:18" s="58" customFormat="1" ht="76.5" x14ac:dyDescent="0.2">
      <c r="A817" s="450" t="s">
        <v>2867</v>
      </c>
      <c r="B817" s="341" t="s">
        <v>2108</v>
      </c>
      <c r="C817" s="61" t="s">
        <v>1217</v>
      </c>
      <c r="D817" s="27"/>
      <c r="E817" s="27" t="s">
        <v>214</v>
      </c>
      <c r="F817" s="27" t="s">
        <v>214</v>
      </c>
      <c r="G817" s="27" t="s">
        <v>214</v>
      </c>
      <c r="H817" s="27" t="s">
        <v>214</v>
      </c>
      <c r="I817" s="27" t="s">
        <v>214</v>
      </c>
      <c r="J817" s="101">
        <v>0.5</v>
      </c>
      <c r="K817" s="101">
        <v>0.5</v>
      </c>
      <c r="L817" s="118"/>
      <c r="M817" s="118"/>
      <c r="N817" s="27" t="s">
        <v>3338</v>
      </c>
      <c r="O817" s="27"/>
      <c r="P817" s="63"/>
    </row>
    <row r="818" spans="1:18" s="58" customFormat="1" ht="51" x14ac:dyDescent="0.2">
      <c r="A818" s="450" t="s">
        <v>2868</v>
      </c>
      <c r="B818" s="341" t="s">
        <v>2145</v>
      </c>
      <c r="C818" s="61" t="s">
        <v>1218</v>
      </c>
      <c r="D818" s="27"/>
      <c r="E818" s="27" t="s">
        <v>214</v>
      </c>
      <c r="F818" s="27" t="s">
        <v>214</v>
      </c>
      <c r="G818" s="27" t="s">
        <v>214</v>
      </c>
      <c r="H818" s="27" t="s">
        <v>214</v>
      </c>
      <c r="I818" s="27" t="s">
        <v>214</v>
      </c>
      <c r="J818" s="101">
        <v>1</v>
      </c>
      <c r="K818" s="101">
        <v>1</v>
      </c>
      <c r="L818" s="118"/>
      <c r="M818" s="118"/>
      <c r="N818" s="27" t="s">
        <v>3338</v>
      </c>
      <c r="O818" s="27"/>
      <c r="P818" s="63"/>
    </row>
    <row r="819" spans="1:18" s="58" customFormat="1" ht="89.25" x14ac:dyDescent="0.2">
      <c r="A819" s="450" t="s">
        <v>2869</v>
      </c>
      <c r="B819" s="341" t="s">
        <v>2168</v>
      </c>
      <c r="C819" s="61" t="s">
        <v>1219</v>
      </c>
      <c r="D819" s="27"/>
      <c r="E819" s="27" t="s">
        <v>214</v>
      </c>
      <c r="F819" s="27" t="s">
        <v>214</v>
      </c>
      <c r="G819" s="27" t="s">
        <v>214</v>
      </c>
      <c r="H819" s="27" t="s">
        <v>214</v>
      </c>
      <c r="I819" s="27" t="s">
        <v>214</v>
      </c>
      <c r="J819" s="101">
        <v>1</v>
      </c>
      <c r="K819" s="101">
        <v>1</v>
      </c>
      <c r="L819" s="101"/>
      <c r="M819" s="118"/>
      <c r="N819" s="27" t="s">
        <v>215</v>
      </c>
      <c r="O819" s="27" t="s">
        <v>1211</v>
      </c>
      <c r="P819" s="63"/>
    </row>
    <row r="820" spans="1:18" s="20" customFormat="1" ht="51" x14ac:dyDescent="0.2">
      <c r="A820" s="924">
        <v>124</v>
      </c>
      <c r="B820" s="603" t="s">
        <v>3158</v>
      </c>
      <c r="C820" s="539" t="s">
        <v>3081</v>
      </c>
      <c r="D820" s="181">
        <v>35</v>
      </c>
      <c r="E820" s="182">
        <v>35</v>
      </c>
      <c r="F820" s="182">
        <v>37</v>
      </c>
      <c r="G820" s="182">
        <v>38</v>
      </c>
      <c r="H820" s="181">
        <v>40</v>
      </c>
      <c r="I820" s="181">
        <v>45</v>
      </c>
      <c r="J820" s="600">
        <f>SUM(J822:J824)</f>
        <v>7.04</v>
      </c>
      <c r="K820" s="600">
        <f>SUM(K822:K824)</f>
        <v>7.04</v>
      </c>
      <c r="L820" s="600">
        <f>SUM(L822:L824)</f>
        <v>0</v>
      </c>
      <c r="M820" s="600">
        <f>SUM(M822:M824)</f>
        <v>0</v>
      </c>
      <c r="N820" s="711"/>
      <c r="O820" s="711"/>
      <c r="R820" s="19"/>
    </row>
    <row r="821" spans="1:18" s="20" customFormat="1" ht="38.25" x14ac:dyDescent="0.2">
      <c r="A821" s="926"/>
      <c r="B821" s="604"/>
      <c r="C821" s="93" t="s">
        <v>625</v>
      </c>
      <c r="D821" s="282">
        <v>68</v>
      </c>
      <c r="E821" s="282">
        <v>69</v>
      </c>
      <c r="F821" s="282">
        <v>70</v>
      </c>
      <c r="G821" s="282">
        <v>73</v>
      </c>
      <c r="H821" s="282">
        <v>75</v>
      </c>
      <c r="I821" s="282">
        <v>80</v>
      </c>
      <c r="J821" s="602"/>
      <c r="K821" s="602"/>
      <c r="L821" s="602"/>
      <c r="M821" s="602"/>
      <c r="N821" s="760"/>
      <c r="O821" s="760"/>
      <c r="R821" s="19"/>
    </row>
    <row r="822" spans="1:18" s="20" customFormat="1" ht="51" x14ac:dyDescent="0.2">
      <c r="A822" s="450" t="s">
        <v>2861</v>
      </c>
      <c r="B822" s="339" t="s">
        <v>2282</v>
      </c>
      <c r="C822" s="1" t="s">
        <v>285</v>
      </c>
      <c r="D822" s="45"/>
      <c r="E822" s="45" t="s">
        <v>214</v>
      </c>
      <c r="F822" s="45"/>
      <c r="G822" s="45"/>
      <c r="H822" s="45"/>
      <c r="I822" s="45"/>
      <c r="J822" s="62">
        <v>0.02</v>
      </c>
      <c r="K822" s="62">
        <v>0.02</v>
      </c>
      <c r="L822" s="60"/>
      <c r="M822" s="60"/>
      <c r="N822" s="45" t="s">
        <v>286</v>
      </c>
      <c r="O822" s="45"/>
      <c r="R822" s="19"/>
    </row>
    <row r="823" spans="1:18" s="20" customFormat="1" ht="25.5" x14ac:dyDescent="0.2">
      <c r="A823" s="450" t="s">
        <v>2862</v>
      </c>
      <c r="B823" s="339" t="s">
        <v>2451</v>
      </c>
      <c r="C823" s="1" t="s">
        <v>287</v>
      </c>
      <c r="D823" s="45"/>
      <c r="E823" s="45" t="s">
        <v>214</v>
      </c>
      <c r="F823" s="45"/>
      <c r="G823" s="45"/>
      <c r="H823" s="45"/>
      <c r="I823" s="45"/>
      <c r="J823" s="62">
        <v>0.02</v>
      </c>
      <c r="K823" s="62">
        <v>0.02</v>
      </c>
      <c r="L823" s="60"/>
      <c r="M823" s="60"/>
      <c r="N823" s="45" t="s">
        <v>286</v>
      </c>
      <c r="O823" s="45"/>
      <c r="R823" s="19"/>
    </row>
    <row r="824" spans="1:18" s="58" customFormat="1" ht="51" x14ac:dyDescent="0.2">
      <c r="A824" s="450" t="s">
        <v>2863</v>
      </c>
      <c r="B824" s="341" t="s">
        <v>2537</v>
      </c>
      <c r="C824" s="61" t="s">
        <v>1185</v>
      </c>
      <c r="D824" s="27"/>
      <c r="E824" s="27" t="s">
        <v>214</v>
      </c>
      <c r="F824" s="27" t="s">
        <v>214</v>
      </c>
      <c r="G824" s="27" t="s">
        <v>214</v>
      </c>
      <c r="H824" s="27"/>
      <c r="I824" s="27"/>
      <c r="J824" s="118">
        <v>7</v>
      </c>
      <c r="K824" s="118">
        <v>7</v>
      </c>
      <c r="L824" s="100"/>
      <c r="M824" s="100"/>
      <c r="N824" s="27" t="s">
        <v>3339</v>
      </c>
      <c r="O824" s="27"/>
      <c r="P824" s="63"/>
    </row>
    <row r="825" spans="1:18" s="20" customFormat="1" ht="51" x14ac:dyDescent="0.2">
      <c r="A825" s="924">
        <v>125</v>
      </c>
      <c r="B825" s="603" t="s">
        <v>3159</v>
      </c>
      <c r="C825" s="93" t="s">
        <v>3082</v>
      </c>
      <c r="D825" s="282" t="s">
        <v>73</v>
      </c>
      <c r="E825" s="282"/>
      <c r="F825" s="282"/>
      <c r="G825" s="282"/>
      <c r="H825" s="282"/>
      <c r="I825" s="282"/>
      <c r="J825" s="600">
        <f>SUM(J827:J835)</f>
        <v>1.7500000000000002</v>
      </c>
      <c r="K825" s="600">
        <f>SUM(K827:K835)</f>
        <v>1.7500000000000002</v>
      </c>
      <c r="L825" s="600">
        <f>SUM(L827:L835)</f>
        <v>0</v>
      </c>
      <c r="M825" s="600">
        <f>SUM(M827:M835)</f>
        <v>0</v>
      </c>
      <c r="N825" s="711"/>
      <c r="O825" s="711"/>
      <c r="R825" s="19"/>
    </row>
    <row r="826" spans="1:18" s="20" customFormat="1" ht="38.25" x14ac:dyDescent="0.2">
      <c r="A826" s="926"/>
      <c r="B826" s="604"/>
      <c r="C826" s="93" t="s">
        <v>628</v>
      </c>
      <c r="D826" s="282" t="s">
        <v>73</v>
      </c>
      <c r="E826" s="282">
        <v>10</v>
      </c>
      <c r="F826" s="282">
        <v>10</v>
      </c>
      <c r="G826" s="282">
        <v>20</v>
      </c>
      <c r="H826" s="282">
        <v>30</v>
      </c>
      <c r="I826" s="282">
        <v>50</v>
      </c>
      <c r="J826" s="602"/>
      <c r="K826" s="602"/>
      <c r="L826" s="602"/>
      <c r="M826" s="602"/>
      <c r="N826" s="760"/>
      <c r="O826" s="760"/>
      <c r="R826" s="19"/>
    </row>
    <row r="827" spans="1:18" s="20" customFormat="1" ht="63.75" x14ac:dyDescent="0.2">
      <c r="A827" s="450" t="s">
        <v>2861</v>
      </c>
      <c r="B827" s="339" t="s">
        <v>2283</v>
      </c>
      <c r="C827" s="1" t="s">
        <v>288</v>
      </c>
      <c r="D827" s="45"/>
      <c r="E827" s="45" t="s">
        <v>214</v>
      </c>
      <c r="F827" s="45" t="s">
        <v>214</v>
      </c>
      <c r="G827" s="45" t="s">
        <v>214</v>
      </c>
      <c r="H827" s="45" t="s">
        <v>214</v>
      </c>
      <c r="I827" s="45" t="s">
        <v>214</v>
      </c>
      <c r="J827" s="101">
        <v>0.1</v>
      </c>
      <c r="K827" s="101">
        <v>0.1</v>
      </c>
      <c r="L827" s="60"/>
      <c r="M827" s="60"/>
      <c r="N827" s="45" t="s">
        <v>215</v>
      </c>
      <c r="O827" s="45"/>
      <c r="R827" s="19"/>
    </row>
    <row r="828" spans="1:18" s="58" customFormat="1" ht="51" x14ac:dyDescent="0.2">
      <c r="A828" s="450" t="s">
        <v>2862</v>
      </c>
      <c r="B828" s="341" t="s">
        <v>2452</v>
      </c>
      <c r="C828" s="61" t="s">
        <v>1221</v>
      </c>
      <c r="D828" s="27"/>
      <c r="E828" s="27" t="s">
        <v>214</v>
      </c>
      <c r="F828" s="27" t="s">
        <v>214</v>
      </c>
      <c r="G828" s="27" t="s">
        <v>214</v>
      </c>
      <c r="H828" s="27" t="s">
        <v>214</v>
      </c>
      <c r="I828" s="27" t="s">
        <v>214</v>
      </c>
      <c r="J828" s="101">
        <v>0.3</v>
      </c>
      <c r="K828" s="101">
        <v>0.3</v>
      </c>
      <c r="L828" s="101"/>
      <c r="M828" s="118"/>
      <c r="N828" s="27" t="s">
        <v>215</v>
      </c>
      <c r="O828" s="27" t="s">
        <v>1204</v>
      </c>
      <c r="P828" s="63"/>
    </row>
    <row r="829" spans="1:18" s="58" customFormat="1" ht="102" x14ac:dyDescent="0.2">
      <c r="A829" s="450" t="s">
        <v>2863</v>
      </c>
      <c r="B829" s="341" t="s">
        <v>2538</v>
      </c>
      <c r="C829" s="61" t="s">
        <v>1222</v>
      </c>
      <c r="D829" s="27"/>
      <c r="E829" s="27" t="s">
        <v>214</v>
      </c>
      <c r="F829" s="27" t="s">
        <v>214</v>
      </c>
      <c r="G829" s="27" t="s">
        <v>214</v>
      </c>
      <c r="H829" s="27"/>
      <c r="I829" s="27"/>
      <c r="J829" s="101">
        <v>0.2</v>
      </c>
      <c r="K829" s="101">
        <v>0.2</v>
      </c>
      <c r="L829" s="118"/>
      <c r="M829" s="118"/>
      <c r="N829" s="27" t="s">
        <v>215</v>
      </c>
      <c r="O829" s="27"/>
      <c r="P829" s="63"/>
    </row>
    <row r="830" spans="1:18" s="63" customFormat="1" ht="38.25" x14ac:dyDescent="0.2">
      <c r="A830" s="450" t="s">
        <v>2864</v>
      </c>
      <c r="B830" s="341" t="s">
        <v>2640</v>
      </c>
      <c r="C830" s="61" t="s">
        <v>1597</v>
      </c>
      <c r="D830" s="27"/>
      <c r="E830" s="27"/>
      <c r="F830" s="27"/>
      <c r="G830" s="27" t="s">
        <v>214</v>
      </c>
      <c r="H830" s="27" t="s">
        <v>214</v>
      </c>
      <c r="I830" s="27" t="s">
        <v>214</v>
      </c>
      <c r="J830" s="101">
        <v>0.2</v>
      </c>
      <c r="K830" s="101">
        <v>0.2</v>
      </c>
      <c r="L830" s="118"/>
      <c r="M830" s="118"/>
      <c r="N830" s="27" t="s">
        <v>215</v>
      </c>
      <c r="O830" s="27"/>
    </row>
    <row r="831" spans="1:18" s="58" customFormat="1" ht="38.25" x14ac:dyDescent="0.2">
      <c r="A831" s="450" t="s">
        <v>2865</v>
      </c>
      <c r="B831" s="343" t="s">
        <v>2751</v>
      </c>
      <c r="C831" s="7" t="s">
        <v>1224</v>
      </c>
      <c r="D831" s="45"/>
      <c r="E831" s="45" t="s">
        <v>214</v>
      </c>
      <c r="F831" s="45" t="s">
        <v>214</v>
      </c>
      <c r="G831" s="45" t="s">
        <v>214</v>
      </c>
      <c r="H831" s="45"/>
      <c r="I831" s="45"/>
      <c r="J831" s="101">
        <v>0.4</v>
      </c>
      <c r="K831" s="101">
        <v>0.4</v>
      </c>
      <c r="L831" s="96"/>
      <c r="M831" s="96"/>
      <c r="N831" s="45" t="s">
        <v>3340</v>
      </c>
      <c r="O831" s="45"/>
      <c r="P831" s="63"/>
    </row>
    <row r="832" spans="1:18" s="20" customFormat="1" ht="51" x14ac:dyDescent="0.2">
      <c r="A832" s="450" t="s">
        <v>2866</v>
      </c>
      <c r="B832" s="339" t="s">
        <v>2786</v>
      </c>
      <c r="C832" s="1" t="s">
        <v>289</v>
      </c>
      <c r="D832" s="45"/>
      <c r="E832" s="45"/>
      <c r="F832" s="45" t="s">
        <v>214</v>
      </c>
      <c r="G832" s="45"/>
      <c r="H832" s="45"/>
      <c r="I832" s="45"/>
      <c r="J832" s="101">
        <v>0.02</v>
      </c>
      <c r="K832" s="101">
        <v>0.02</v>
      </c>
      <c r="L832" s="60"/>
      <c r="M832" s="60"/>
      <c r="N832" s="45" t="s">
        <v>215</v>
      </c>
      <c r="O832" s="45"/>
      <c r="R832" s="19"/>
    </row>
    <row r="833" spans="1:18" s="58" customFormat="1" ht="76.5" x14ac:dyDescent="0.2">
      <c r="A833" s="450" t="s">
        <v>2867</v>
      </c>
      <c r="B833" s="343" t="s">
        <v>2109</v>
      </c>
      <c r="C833" s="7" t="s">
        <v>511</v>
      </c>
      <c r="D833" s="45"/>
      <c r="E833" s="45"/>
      <c r="F833" s="45" t="s">
        <v>214</v>
      </c>
      <c r="G833" s="45"/>
      <c r="H833" s="45" t="s">
        <v>214</v>
      </c>
      <c r="I833" s="45"/>
      <c r="J833" s="101">
        <v>0.3</v>
      </c>
      <c r="K833" s="101">
        <v>0.3</v>
      </c>
      <c r="L833" s="96"/>
      <c r="M833" s="96"/>
      <c r="N833" s="45" t="s">
        <v>1220</v>
      </c>
      <c r="O833" s="45"/>
      <c r="P833" s="63"/>
    </row>
    <row r="834" spans="1:18" s="59" customFormat="1" ht="89.25" x14ac:dyDescent="0.2">
      <c r="A834" s="450" t="s">
        <v>2868</v>
      </c>
      <c r="B834" s="343" t="s">
        <v>2146</v>
      </c>
      <c r="C834" s="7" t="s">
        <v>1225</v>
      </c>
      <c r="D834" s="45"/>
      <c r="E834" s="45"/>
      <c r="F834" s="45"/>
      <c r="G834" s="45" t="s">
        <v>214</v>
      </c>
      <c r="H834" s="45" t="s">
        <v>214</v>
      </c>
      <c r="I834" s="45"/>
      <c r="J834" s="101">
        <v>0.03</v>
      </c>
      <c r="K834" s="101">
        <v>0.03</v>
      </c>
      <c r="L834" s="96"/>
      <c r="M834" s="96"/>
      <c r="N834" s="45" t="s">
        <v>3334</v>
      </c>
      <c r="O834" s="45"/>
      <c r="P834" s="63"/>
    </row>
    <row r="835" spans="1:18" s="116" customFormat="1" ht="38.25" x14ac:dyDescent="0.2">
      <c r="A835" s="450" t="s">
        <v>2869</v>
      </c>
      <c r="B835" s="343" t="s">
        <v>2169</v>
      </c>
      <c r="C835" s="61" t="s">
        <v>1226</v>
      </c>
      <c r="D835" s="27"/>
      <c r="E835" s="27"/>
      <c r="F835" s="27"/>
      <c r="G835" s="27" t="s">
        <v>214</v>
      </c>
      <c r="H835" s="27" t="s">
        <v>214</v>
      </c>
      <c r="I835" s="27"/>
      <c r="J835" s="104">
        <v>0.2</v>
      </c>
      <c r="K835" s="104">
        <v>0.2</v>
      </c>
      <c r="L835" s="100"/>
      <c r="M835" s="100"/>
      <c r="N835" s="418" t="s">
        <v>3340</v>
      </c>
      <c r="O835" s="27"/>
      <c r="P835" s="63"/>
    </row>
    <row r="836" spans="1:18" s="20" customFormat="1" ht="51" x14ac:dyDescent="0.2">
      <c r="A836" s="927">
        <v>126</v>
      </c>
      <c r="B836" s="745" t="s">
        <v>3160</v>
      </c>
      <c r="C836" s="21" t="s">
        <v>3083</v>
      </c>
      <c r="D836" s="280">
        <v>100</v>
      </c>
      <c r="E836" s="280" t="s">
        <v>290</v>
      </c>
      <c r="F836" s="280" t="s">
        <v>291</v>
      </c>
      <c r="G836" s="280" t="s">
        <v>292</v>
      </c>
      <c r="H836" s="280" t="s">
        <v>293</v>
      </c>
      <c r="I836" s="280" t="s">
        <v>294</v>
      </c>
      <c r="J836" s="646">
        <f>J838</f>
        <v>1.68</v>
      </c>
      <c r="K836" s="646">
        <f>K838</f>
        <v>1.68</v>
      </c>
      <c r="L836" s="646">
        <f>L838</f>
        <v>0</v>
      </c>
      <c r="M836" s="646">
        <f>M838</f>
        <v>0</v>
      </c>
      <c r="N836" s="640" t="s">
        <v>215</v>
      </c>
      <c r="O836" s="640"/>
      <c r="R836" s="19"/>
    </row>
    <row r="837" spans="1:18" s="20" customFormat="1" ht="51" x14ac:dyDescent="0.2">
      <c r="A837" s="927"/>
      <c r="B837" s="661"/>
      <c r="C837" s="21" t="s">
        <v>1519</v>
      </c>
      <c r="D837" s="280">
        <v>120</v>
      </c>
      <c r="E837" s="280" t="s">
        <v>295</v>
      </c>
      <c r="F837" s="280" t="s">
        <v>296</v>
      </c>
      <c r="G837" s="280" t="s">
        <v>292</v>
      </c>
      <c r="H837" s="280" t="s">
        <v>293</v>
      </c>
      <c r="I837" s="280" t="s">
        <v>294</v>
      </c>
      <c r="J837" s="647"/>
      <c r="K837" s="647"/>
      <c r="L837" s="647"/>
      <c r="M837" s="647"/>
      <c r="N837" s="642"/>
      <c r="O837" s="642"/>
      <c r="R837" s="19"/>
    </row>
    <row r="838" spans="1:18" s="20" customFormat="1" ht="63.75" x14ac:dyDescent="0.2">
      <c r="A838" s="927">
        <v>127</v>
      </c>
      <c r="B838" s="605" t="s">
        <v>3161</v>
      </c>
      <c r="C838" s="88" t="s">
        <v>3084</v>
      </c>
      <c r="D838" s="290">
        <v>0.1</v>
      </c>
      <c r="E838" s="290">
        <v>0.15</v>
      </c>
      <c r="F838" s="290">
        <v>0.3</v>
      </c>
      <c r="G838" s="290">
        <v>0.5</v>
      </c>
      <c r="H838" s="290">
        <v>0.7</v>
      </c>
      <c r="I838" s="290">
        <v>1</v>
      </c>
      <c r="J838" s="597">
        <f>J841+J850</f>
        <v>1.68</v>
      </c>
      <c r="K838" s="597">
        <f>K841+K850</f>
        <v>1.68</v>
      </c>
      <c r="L838" s="597">
        <f>L841+L850</f>
        <v>0</v>
      </c>
      <c r="M838" s="597">
        <f>M841+M850</f>
        <v>0</v>
      </c>
      <c r="N838" s="290" t="s">
        <v>261</v>
      </c>
      <c r="O838" s="591"/>
      <c r="R838" s="19"/>
    </row>
    <row r="839" spans="1:18" s="20" customFormat="1" ht="38.25" x14ac:dyDescent="0.2">
      <c r="A839" s="927"/>
      <c r="B839" s="606"/>
      <c r="C839" s="88" t="s">
        <v>1307</v>
      </c>
      <c r="D839" s="290">
        <v>0.15</v>
      </c>
      <c r="E839" s="290">
        <v>0.2</v>
      </c>
      <c r="F839" s="290">
        <v>0.25</v>
      </c>
      <c r="G839" s="290">
        <v>0.3</v>
      </c>
      <c r="H839" s="290">
        <v>0.35</v>
      </c>
      <c r="I839" s="290">
        <v>0.5</v>
      </c>
      <c r="J839" s="598"/>
      <c r="K839" s="598"/>
      <c r="L839" s="598"/>
      <c r="M839" s="598"/>
      <c r="N839" s="290" t="s">
        <v>286</v>
      </c>
      <c r="O839" s="592"/>
      <c r="R839" s="19"/>
    </row>
    <row r="840" spans="1:18" s="20" customFormat="1" ht="51" x14ac:dyDescent="0.2">
      <c r="A840" s="927"/>
      <c r="B840" s="607"/>
      <c r="C840" s="88" t="s">
        <v>629</v>
      </c>
      <c r="D840" s="290" t="s">
        <v>297</v>
      </c>
      <c r="E840" s="290" t="s">
        <v>298</v>
      </c>
      <c r="F840" s="290" t="s">
        <v>298</v>
      </c>
      <c r="G840" s="290" t="s">
        <v>298</v>
      </c>
      <c r="H840" s="290" t="s">
        <v>298</v>
      </c>
      <c r="I840" s="290" t="s">
        <v>298</v>
      </c>
      <c r="J840" s="599"/>
      <c r="K840" s="599"/>
      <c r="L840" s="599"/>
      <c r="M840" s="599"/>
      <c r="N840" s="290"/>
      <c r="O840" s="593"/>
      <c r="R840" s="19"/>
    </row>
    <row r="841" spans="1:18" s="20" customFormat="1" ht="38.25" x14ac:dyDescent="0.2">
      <c r="A841" s="925">
        <v>128</v>
      </c>
      <c r="B841" s="603" t="s">
        <v>3162</v>
      </c>
      <c r="C841" s="93" t="s">
        <v>3085</v>
      </c>
      <c r="D841" s="282">
        <v>25.5</v>
      </c>
      <c r="E841" s="282" t="s">
        <v>1598</v>
      </c>
      <c r="F841" s="282" t="s">
        <v>201</v>
      </c>
      <c r="G841" s="282" t="s">
        <v>1599</v>
      </c>
      <c r="H841" s="282" t="s">
        <v>1600</v>
      </c>
      <c r="I841" s="282" t="s">
        <v>1601</v>
      </c>
      <c r="J841" s="600">
        <f>SUM(J843:J849)</f>
        <v>1.46</v>
      </c>
      <c r="K841" s="600">
        <f>SUM(K843:K849)</f>
        <v>1.46</v>
      </c>
      <c r="L841" s="600">
        <f>SUM(L843:L849)</f>
        <v>0</v>
      </c>
      <c r="M841" s="600">
        <f>SUM(M843:M849)</f>
        <v>0</v>
      </c>
      <c r="N841" s="711" t="s">
        <v>299</v>
      </c>
      <c r="O841" s="711"/>
      <c r="R841" s="19"/>
    </row>
    <row r="842" spans="1:18" s="20" customFormat="1" ht="51" x14ac:dyDescent="0.2">
      <c r="A842" s="926"/>
      <c r="B842" s="604"/>
      <c r="C842" s="93" t="s">
        <v>630</v>
      </c>
      <c r="D842" s="282">
        <v>26.6</v>
      </c>
      <c r="E842" s="282" t="s">
        <v>1602</v>
      </c>
      <c r="F842" s="282" t="s">
        <v>1600</v>
      </c>
      <c r="G842" s="282" t="s">
        <v>1603</v>
      </c>
      <c r="H842" s="282" t="s">
        <v>1604</v>
      </c>
      <c r="I842" s="282" t="s">
        <v>1605</v>
      </c>
      <c r="J842" s="602"/>
      <c r="K842" s="602"/>
      <c r="L842" s="602"/>
      <c r="M842" s="602"/>
      <c r="N842" s="760"/>
      <c r="O842" s="760"/>
      <c r="R842" s="19"/>
    </row>
    <row r="843" spans="1:18" s="20" customFormat="1" ht="38.25" x14ac:dyDescent="0.2">
      <c r="A843" s="449" t="s">
        <v>2861</v>
      </c>
      <c r="B843" s="334" t="s">
        <v>2284</v>
      </c>
      <c r="C843" s="1" t="s">
        <v>262</v>
      </c>
      <c r="D843" s="45"/>
      <c r="E843" s="45" t="s">
        <v>214</v>
      </c>
      <c r="F843" s="45"/>
      <c r="G843" s="45"/>
      <c r="H843" s="45"/>
      <c r="I843" s="45"/>
      <c r="J843" s="101">
        <v>0.02</v>
      </c>
      <c r="K843" s="101">
        <v>0.02</v>
      </c>
      <c r="L843" s="60"/>
      <c r="M843" s="60"/>
      <c r="N843" s="27" t="s">
        <v>215</v>
      </c>
      <c r="O843" s="45"/>
      <c r="R843" s="19"/>
    </row>
    <row r="844" spans="1:18" s="20" customFormat="1" ht="63.75" x14ac:dyDescent="0.2">
      <c r="A844" s="449" t="s">
        <v>2862</v>
      </c>
      <c r="B844" s="333" t="s">
        <v>2453</v>
      </c>
      <c r="C844" s="1" t="s">
        <v>264</v>
      </c>
      <c r="D844" s="45"/>
      <c r="E844" s="45"/>
      <c r="F844" s="45"/>
      <c r="G844" s="45" t="s">
        <v>214</v>
      </c>
      <c r="H844" s="45" t="s">
        <v>214</v>
      </c>
      <c r="I844" s="45" t="s">
        <v>214</v>
      </c>
      <c r="J844" s="101">
        <v>0.1</v>
      </c>
      <c r="K844" s="101">
        <v>0.1</v>
      </c>
      <c r="L844" s="60"/>
      <c r="M844" s="60"/>
      <c r="N844" s="27" t="s">
        <v>215</v>
      </c>
      <c r="O844" s="45"/>
      <c r="R844" s="19"/>
    </row>
    <row r="845" spans="1:18" s="20" customFormat="1" ht="38.25" x14ac:dyDescent="0.2">
      <c r="A845" s="449" t="s">
        <v>2863</v>
      </c>
      <c r="B845" s="333" t="s">
        <v>2539</v>
      </c>
      <c r="C845" s="1" t="s">
        <v>300</v>
      </c>
      <c r="D845" s="45"/>
      <c r="E845" s="45" t="s">
        <v>214</v>
      </c>
      <c r="F845" s="45"/>
      <c r="G845" s="45"/>
      <c r="H845" s="45"/>
      <c r="I845" s="45"/>
      <c r="J845" s="101">
        <v>0.1</v>
      </c>
      <c r="K845" s="101">
        <v>0.1</v>
      </c>
      <c r="L845" s="60"/>
      <c r="M845" s="60"/>
      <c r="N845" s="27" t="s">
        <v>215</v>
      </c>
      <c r="O845" s="45"/>
      <c r="R845" s="19"/>
    </row>
    <row r="846" spans="1:18" s="20" customFormat="1" ht="102" x14ac:dyDescent="0.2">
      <c r="A846" s="449" t="s">
        <v>2864</v>
      </c>
      <c r="B846" s="333" t="s">
        <v>2641</v>
      </c>
      <c r="C846" s="1" t="s">
        <v>301</v>
      </c>
      <c r="D846" s="45"/>
      <c r="E846" s="45"/>
      <c r="F846" s="45"/>
      <c r="G846" s="45"/>
      <c r="H846" s="45" t="s">
        <v>214</v>
      </c>
      <c r="I846" s="45" t="s">
        <v>214</v>
      </c>
      <c r="J846" s="101">
        <v>1</v>
      </c>
      <c r="K846" s="101">
        <v>1</v>
      </c>
      <c r="L846" s="60"/>
      <c r="M846" s="60"/>
      <c r="N846" s="27" t="s">
        <v>215</v>
      </c>
      <c r="O846" s="45"/>
      <c r="R846" s="19"/>
    </row>
    <row r="847" spans="1:18" s="20" customFormat="1" ht="38.25" x14ac:dyDescent="0.2">
      <c r="A847" s="449" t="s">
        <v>2865</v>
      </c>
      <c r="B847" s="333" t="s">
        <v>2752</v>
      </c>
      <c r="C847" s="1" t="s">
        <v>302</v>
      </c>
      <c r="D847" s="45"/>
      <c r="E847" s="45"/>
      <c r="F847" s="45" t="s">
        <v>214</v>
      </c>
      <c r="G847" s="45" t="s">
        <v>214</v>
      </c>
      <c r="H847" s="45"/>
      <c r="I847" s="45"/>
      <c r="J847" s="101">
        <v>0.02</v>
      </c>
      <c r="K847" s="101">
        <v>0.02</v>
      </c>
      <c r="L847" s="60"/>
      <c r="M847" s="60"/>
      <c r="N847" s="27" t="s">
        <v>215</v>
      </c>
      <c r="O847" s="45"/>
      <c r="R847" s="19"/>
    </row>
    <row r="848" spans="1:18" s="20" customFormat="1" ht="38.25" x14ac:dyDescent="0.2">
      <c r="A848" s="449" t="s">
        <v>2866</v>
      </c>
      <c r="B848" s="333" t="s">
        <v>2787</v>
      </c>
      <c r="C848" s="1" t="s">
        <v>303</v>
      </c>
      <c r="D848" s="45"/>
      <c r="E848" s="45"/>
      <c r="F848" s="45" t="s">
        <v>214</v>
      </c>
      <c r="G848" s="45" t="s">
        <v>214</v>
      </c>
      <c r="H848" s="45"/>
      <c r="I848" s="45"/>
      <c r="J848" s="101">
        <v>0.2</v>
      </c>
      <c r="K848" s="101">
        <v>0.2</v>
      </c>
      <c r="L848" s="60"/>
      <c r="M848" s="60"/>
      <c r="N848" s="27" t="s">
        <v>215</v>
      </c>
      <c r="O848" s="45"/>
      <c r="R848" s="19"/>
    </row>
    <row r="849" spans="1:18" s="20" customFormat="1" ht="51" x14ac:dyDescent="0.2">
      <c r="A849" s="449" t="s">
        <v>2867</v>
      </c>
      <c r="B849" s="333" t="s">
        <v>2110</v>
      </c>
      <c r="C849" s="1" t="s">
        <v>304</v>
      </c>
      <c r="D849" s="45"/>
      <c r="E849" s="45"/>
      <c r="F849" s="45" t="s">
        <v>214</v>
      </c>
      <c r="G849" s="45" t="s">
        <v>214</v>
      </c>
      <c r="H849" s="45"/>
      <c r="I849" s="45"/>
      <c r="J849" s="101">
        <v>0.02</v>
      </c>
      <c r="K849" s="101">
        <v>0.02</v>
      </c>
      <c r="L849" s="60"/>
      <c r="M849" s="60"/>
      <c r="N849" s="27" t="s">
        <v>215</v>
      </c>
      <c r="O849" s="45"/>
      <c r="R849" s="19"/>
    </row>
    <row r="850" spans="1:18" s="20" customFormat="1" ht="76.5" x14ac:dyDescent="0.2">
      <c r="A850" s="449">
        <v>129</v>
      </c>
      <c r="B850" s="302" t="s">
        <v>3163</v>
      </c>
      <c r="C850" s="93" t="s">
        <v>3086</v>
      </c>
      <c r="D850" s="282" t="s">
        <v>73</v>
      </c>
      <c r="E850" s="282"/>
      <c r="F850" s="282"/>
      <c r="G850" s="282"/>
      <c r="H850" s="282"/>
      <c r="I850" s="282" t="s">
        <v>1606</v>
      </c>
      <c r="J850" s="463">
        <f>SUM(J851:J853)</f>
        <v>0.22</v>
      </c>
      <c r="K850" s="463">
        <f>SUM(K851:K853)</f>
        <v>0.22</v>
      </c>
      <c r="L850" s="463">
        <f>SUM(L851:L853)</f>
        <v>0</v>
      </c>
      <c r="M850" s="463">
        <f>SUM(M851:M853)</f>
        <v>0</v>
      </c>
      <c r="N850" s="282" t="s">
        <v>215</v>
      </c>
      <c r="O850" s="282"/>
      <c r="R850" s="19"/>
    </row>
    <row r="851" spans="1:18" s="19" customFormat="1" ht="51" x14ac:dyDescent="0.2">
      <c r="A851" s="449" t="s">
        <v>2861</v>
      </c>
      <c r="B851" s="301" t="s">
        <v>2285</v>
      </c>
      <c r="C851" s="16" t="s">
        <v>1520</v>
      </c>
      <c r="D851" s="45"/>
      <c r="E851" s="45" t="s">
        <v>214</v>
      </c>
      <c r="F851" s="45" t="s">
        <v>214</v>
      </c>
      <c r="G851" s="45" t="s">
        <v>214</v>
      </c>
      <c r="H851" s="45" t="s">
        <v>214</v>
      </c>
      <c r="I851" s="45" t="s">
        <v>214</v>
      </c>
      <c r="J851" s="62">
        <v>0.1</v>
      </c>
      <c r="K851" s="62">
        <v>0.1</v>
      </c>
      <c r="L851" s="78"/>
      <c r="M851" s="78"/>
      <c r="N851" s="27" t="s">
        <v>215</v>
      </c>
      <c r="O851" s="286"/>
      <c r="P851" s="20"/>
    </row>
    <row r="852" spans="1:18" s="19" customFormat="1" ht="102" x14ac:dyDescent="0.2">
      <c r="A852" s="449" t="s">
        <v>2862</v>
      </c>
      <c r="B852" s="301" t="s">
        <v>2454</v>
      </c>
      <c r="C852" s="16" t="s">
        <v>305</v>
      </c>
      <c r="D852" s="286"/>
      <c r="E852" s="286" t="s">
        <v>214</v>
      </c>
      <c r="F852" s="286" t="s">
        <v>214</v>
      </c>
      <c r="G852" s="286" t="s">
        <v>214</v>
      </c>
      <c r="H852" s="286" t="s">
        <v>214</v>
      </c>
      <c r="I852" s="286" t="s">
        <v>214</v>
      </c>
      <c r="J852" s="62">
        <v>0.1</v>
      </c>
      <c r="K852" s="62">
        <v>0.1</v>
      </c>
      <c r="L852" s="78"/>
      <c r="M852" s="78"/>
      <c r="N852" s="27" t="s">
        <v>215</v>
      </c>
      <c r="O852" s="286"/>
      <c r="P852" s="20"/>
    </row>
    <row r="853" spans="1:18" s="19" customFormat="1" ht="63.75" x14ac:dyDescent="0.2">
      <c r="A853" s="449" t="s">
        <v>2863</v>
      </c>
      <c r="B853" s="344" t="s">
        <v>2540</v>
      </c>
      <c r="C853" s="82" t="s">
        <v>306</v>
      </c>
      <c r="D853" s="413"/>
      <c r="E853" s="413" t="s">
        <v>214</v>
      </c>
      <c r="F853" s="413" t="s">
        <v>214</v>
      </c>
      <c r="G853" s="413"/>
      <c r="H853" s="413"/>
      <c r="I853" s="413"/>
      <c r="J853" s="239">
        <v>0.02</v>
      </c>
      <c r="K853" s="239">
        <v>0.02</v>
      </c>
      <c r="L853" s="202"/>
      <c r="M853" s="202"/>
      <c r="N853" s="418" t="s">
        <v>215</v>
      </c>
      <c r="O853" s="413"/>
      <c r="P853" s="20"/>
    </row>
    <row r="854" spans="1:18" s="58" customFormat="1" x14ac:dyDescent="0.2">
      <c r="A854" s="387"/>
      <c r="B854" s="584" t="s">
        <v>1293</v>
      </c>
      <c r="C854" s="584"/>
      <c r="D854" s="584"/>
      <c r="E854" s="584"/>
      <c r="F854" s="584"/>
      <c r="G854" s="584"/>
      <c r="H854" s="584"/>
      <c r="I854" s="584"/>
      <c r="J854" s="464">
        <f>J671+J724+J763+J836</f>
        <v>1378.6100000000001</v>
      </c>
      <c r="K854" s="464">
        <f>K671+K724+K763+K836</f>
        <v>1378.3100000000002</v>
      </c>
      <c r="L854" s="464">
        <f>L671+L724+L763+L836</f>
        <v>0</v>
      </c>
      <c r="M854" s="464">
        <f>M671+M724+M763+M836</f>
        <v>0.3</v>
      </c>
      <c r="N854" s="456"/>
      <c r="O854" s="456"/>
      <c r="P854" s="63"/>
    </row>
    <row r="855" spans="1:18" s="58" customFormat="1" x14ac:dyDescent="0.2">
      <c r="A855" s="389"/>
      <c r="B855" s="584" t="s">
        <v>1294</v>
      </c>
      <c r="C855" s="584"/>
      <c r="D855" s="584"/>
      <c r="E855" s="584"/>
      <c r="F855" s="584"/>
      <c r="G855" s="584"/>
      <c r="H855" s="584"/>
      <c r="I855" s="584"/>
      <c r="J855" s="454">
        <f>SUM(K855:M855)</f>
        <v>100</v>
      </c>
      <c r="K855" s="455">
        <f>K854/$J854*100</f>
        <v>99.978238950827276</v>
      </c>
      <c r="L855" s="455">
        <f>L854/$J854*100</f>
        <v>0</v>
      </c>
      <c r="M855" s="455">
        <f>M854/$J854*100</f>
        <v>2.1761049172717446E-2</v>
      </c>
      <c r="N855" s="456"/>
      <c r="O855" s="457"/>
      <c r="P855" s="63"/>
    </row>
    <row r="856" spans="1:18" s="19" customFormat="1" ht="13.5" thickBot="1" x14ac:dyDescent="0.25">
      <c r="A856" s="387"/>
      <c r="B856" s="585" t="s">
        <v>3164</v>
      </c>
      <c r="C856" s="586"/>
      <c r="D856" s="586"/>
      <c r="E856" s="586"/>
      <c r="F856" s="586"/>
      <c r="G856" s="586"/>
      <c r="H856" s="586"/>
      <c r="I856" s="586"/>
      <c r="J856" s="586"/>
      <c r="K856" s="586"/>
      <c r="L856" s="586"/>
      <c r="M856" s="586"/>
      <c r="N856" s="586"/>
      <c r="O856" s="587"/>
      <c r="P856" s="20"/>
    </row>
    <row r="857" spans="1:18" s="20" customFormat="1" ht="38.25" x14ac:dyDescent="0.2">
      <c r="A857" s="881">
        <v>130</v>
      </c>
      <c r="B857" s="703" t="s">
        <v>3165</v>
      </c>
      <c r="C857" s="21" t="s">
        <v>3087</v>
      </c>
      <c r="D857" s="281">
        <v>2.1</v>
      </c>
      <c r="E857" s="281">
        <v>2.2999999999999998</v>
      </c>
      <c r="F857" s="281">
        <v>2.5</v>
      </c>
      <c r="G857" s="281">
        <v>2.7</v>
      </c>
      <c r="H857" s="281">
        <v>2.8</v>
      </c>
      <c r="I857" s="50">
        <v>3</v>
      </c>
      <c r="J857" s="746">
        <f>J859</f>
        <v>64.2</v>
      </c>
      <c r="K857" s="746">
        <f>K859</f>
        <v>60.2</v>
      </c>
      <c r="L857" s="746">
        <f>L859</f>
        <v>4</v>
      </c>
      <c r="M857" s="746">
        <f>M859</f>
        <v>0</v>
      </c>
      <c r="N857" s="868" t="s">
        <v>676</v>
      </c>
      <c r="O857" s="868"/>
      <c r="Q857" s="19"/>
    </row>
    <row r="858" spans="1:18" s="20" customFormat="1" ht="25.5" x14ac:dyDescent="0.2">
      <c r="A858" s="882"/>
      <c r="B858" s="704"/>
      <c r="C858" s="21" t="s">
        <v>1521</v>
      </c>
      <c r="D858" s="281">
        <v>75</v>
      </c>
      <c r="E858" s="281">
        <v>75</v>
      </c>
      <c r="F858" s="281">
        <v>75</v>
      </c>
      <c r="G858" s="281">
        <v>75.5</v>
      </c>
      <c r="H858" s="281">
        <v>75.599999999999994</v>
      </c>
      <c r="I858" s="281">
        <v>76</v>
      </c>
      <c r="J858" s="747"/>
      <c r="K858" s="747"/>
      <c r="L858" s="747"/>
      <c r="M858" s="747"/>
      <c r="N858" s="758"/>
      <c r="O858" s="758"/>
      <c r="Q858" s="19"/>
    </row>
    <row r="859" spans="1:18" s="20" customFormat="1" ht="76.5" x14ac:dyDescent="0.2">
      <c r="A859" s="915">
        <v>131</v>
      </c>
      <c r="B859" s="608" t="s">
        <v>3166</v>
      </c>
      <c r="C859" s="88" t="s">
        <v>3088</v>
      </c>
      <c r="D859" s="283">
        <v>40</v>
      </c>
      <c r="E859" s="283">
        <v>42</v>
      </c>
      <c r="F859" s="283">
        <v>45</v>
      </c>
      <c r="G859" s="283">
        <v>55</v>
      </c>
      <c r="H859" s="283">
        <v>65</v>
      </c>
      <c r="I859" s="283">
        <v>80</v>
      </c>
      <c r="J859" s="653">
        <f>J861+J869+J876+J883</f>
        <v>64.2</v>
      </c>
      <c r="K859" s="653">
        <f>K861+K869+K876+K883</f>
        <v>60.2</v>
      </c>
      <c r="L859" s="653">
        <f>L861+L869+L876+L883</f>
        <v>4</v>
      </c>
      <c r="M859" s="653">
        <f>M861+M869+M876+M883</f>
        <v>0</v>
      </c>
      <c r="N859" s="656" t="s">
        <v>676</v>
      </c>
      <c r="O859" s="656"/>
    </row>
    <row r="860" spans="1:18" s="20" customFormat="1" ht="38.25" x14ac:dyDescent="0.2">
      <c r="A860" s="882"/>
      <c r="B860" s="610"/>
      <c r="C860" s="88" t="s">
        <v>677</v>
      </c>
      <c r="D860" s="289">
        <v>20.7</v>
      </c>
      <c r="E860" s="283">
        <v>21.1</v>
      </c>
      <c r="F860" s="283">
        <v>21.8</v>
      </c>
      <c r="G860" s="283">
        <v>22.2</v>
      </c>
      <c r="H860" s="283">
        <v>22.9</v>
      </c>
      <c r="I860" s="283">
        <v>23.5</v>
      </c>
      <c r="J860" s="655"/>
      <c r="K860" s="655"/>
      <c r="L860" s="655"/>
      <c r="M860" s="655"/>
      <c r="N860" s="658"/>
      <c r="O860" s="658"/>
    </row>
    <row r="861" spans="1:18" s="20" customFormat="1" ht="38.25" x14ac:dyDescent="0.2">
      <c r="A861" s="877">
        <v>132</v>
      </c>
      <c r="B861" s="683" t="s">
        <v>3167</v>
      </c>
      <c r="C861" s="14" t="s">
        <v>3089</v>
      </c>
      <c r="D861" s="140">
        <v>20</v>
      </c>
      <c r="E861" s="284">
        <v>25</v>
      </c>
      <c r="F861" s="284">
        <v>25</v>
      </c>
      <c r="G861" s="284">
        <v>25</v>
      </c>
      <c r="H861" s="284">
        <v>25</v>
      </c>
      <c r="I861" s="284">
        <v>25</v>
      </c>
      <c r="J861" s="579">
        <f>J863+J864+J865+J866+J867+J868</f>
        <v>4.6999999999999993</v>
      </c>
      <c r="K861" s="579">
        <f>K863+K864+K865+K866+K867+K868</f>
        <v>4.6999999999999993</v>
      </c>
      <c r="L861" s="579">
        <f>L863+L864+L865+L866+L867+L868</f>
        <v>0</v>
      </c>
      <c r="M861" s="579">
        <f>M863+M864+M865+M866+M867+M868</f>
        <v>0</v>
      </c>
      <c r="N861" s="711" t="s">
        <v>676</v>
      </c>
      <c r="O861" s="711"/>
    </row>
    <row r="862" spans="1:18" s="20" customFormat="1" ht="25.5" x14ac:dyDescent="0.2">
      <c r="A862" s="879"/>
      <c r="B862" s="685"/>
      <c r="C862" s="14" t="s">
        <v>678</v>
      </c>
      <c r="D862" s="282">
        <v>75.8</v>
      </c>
      <c r="E862" s="284">
        <v>76.099999999999994</v>
      </c>
      <c r="F862" s="284">
        <v>77.2</v>
      </c>
      <c r="G862" s="284">
        <v>81.3</v>
      </c>
      <c r="H862" s="284">
        <v>85.5</v>
      </c>
      <c r="I862" s="284">
        <v>90.5</v>
      </c>
      <c r="J862" s="580"/>
      <c r="K862" s="580"/>
      <c r="L862" s="580"/>
      <c r="M862" s="580"/>
      <c r="N862" s="760"/>
      <c r="O862" s="760"/>
    </row>
    <row r="863" spans="1:18" s="19" customFormat="1" ht="51" x14ac:dyDescent="0.2">
      <c r="A863" s="442" t="s">
        <v>2861</v>
      </c>
      <c r="B863" s="313" t="s">
        <v>2286</v>
      </c>
      <c r="C863" s="16" t="s">
        <v>679</v>
      </c>
      <c r="D863" s="286" t="s">
        <v>80</v>
      </c>
      <c r="E863" s="4" t="s">
        <v>21</v>
      </c>
      <c r="F863" s="4"/>
      <c r="G863" s="4"/>
      <c r="H863" s="4"/>
      <c r="I863" s="4"/>
      <c r="J863" s="46">
        <v>0.2</v>
      </c>
      <c r="K863" s="46">
        <v>0.2</v>
      </c>
      <c r="L863" s="46"/>
      <c r="M863" s="46"/>
      <c r="N863" s="286" t="s">
        <v>680</v>
      </c>
      <c r="O863" s="286"/>
      <c r="P863" s="20"/>
    </row>
    <row r="864" spans="1:18" s="19" customFormat="1" ht="25.5" x14ac:dyDescent="0.2">
      <c r="A864" s="442" t="s">
        <v>2862</v>
      </c>
      <c r="B864" s="301" t="s">
        <v>2455</v>
      </c>
      <c r="C864" s="16" t="s">
        <v>681</v>
      </c>
      <c r="D864" s="4"/>
      <c r="E864" s="4"/>
      <c r="F864" s="4" t="s">
        <v>21</v>
      </c>
      <c r="G864" s="4"/>
      <c r="H864" s="4"/>
      <c r="I864" s="4"/>
      <c r="J864" s="46">
        <v>0.5</v>
      </c>
      <c r="K864" s="46">
        <v>0.5</v>
      </c>
      <c r="L864" s="46"/>
      <c r="M864" s="46"/>
      <c r="N864" s="286" t="s">
        <v>682</v>
      </c>
      <c r="O864" s="4"/>
      <c r="P864" s="20"/>
    </row>
    <row r="865" spans="1:17" s="19" customFormat="1" ht="51" x14ac:dyDescent="0.2">
      <c r="A865" s="442" t="s">
        <v>2863</v>
      </c>
      <c r="B865" s="301" t="s">
        <v>2541</v>
      </c>
      <c r="C865" s="16" t="s">
        <v>683</v>
      </c>
      <c r="D865" s="4"/>
      <c r="E865" s="4" t="s">
        <v>21</v>
      </c>
      <c r="F865" s="4" t="s">
        <v>21</v>
      </c>
      <c r="G865" s="4" t="s">
        <v>21</v>
      </c>
      <c r="H865" s="4" t="s">
        <v>21</v>
      </c>
      <c r="I865" s="4" t="s">
        <v>21</v>
      </c>
      <c r="J865" s="46">
        <v>1</v>
      </c>
      <c r="K865" s="46">
        <v>1</v>
      </c>
      <c r="L865" s="46"/>
      <c r="M865" s="46"/>
      <c r="N865" s="286" t="s">
        <v>680</v>
      </c>
      <c r="O865" s="4"/>
      <c r="P865" s="20"/>
    </row>
    <row r="866" spans="1:17" s="19" customFormat="1" ht="38.25" x14ac:dyDescent="0.2">
      <c r="A866" s="442" t="s">
        <v>2864</v>
      </c>
      <c r="B866" s="301" t="s">
        <v>2642</v>
      </c>
      <c r="C866" s="16" t="s">
        <v>1505</v>
      </c>
      <c r="D866" s="4"/>
      <c r="E866" s="4" t="s">
        <v>21</v>
      </c>
      <c r="F866" s="4" t="s">
        <v>21</v>
      </c>
      <c r="G866" s="4" t="s">
        <v>21</v>
      </c>
      <c r="H866" s="4" t="s">
        <v>21</v>
      </c>
      <c r="I866" s="4" t="s">
        <v>21</v>
      </c>
      <c r="J866" s="46">
        <v>0.2</v>
      </c>
      <c r="K866" s="46">
        <v>0.2</v>
      </c>
      <c r="L866" s="46"/>
      <c r="M866" s="46"/>
      <c r="N866" s="286" t="s">
        <v>684</v>
      </c>
      <c r="O866" s="4"/>
      <c r="P866" s="20"/>
    </row>
    <row r="867" spans="1:17" s="19" customFormat="1" ht="25.5" x14ac:dyDescent="0.2">
      <c r="A867" s="442" t="s">
        <v>2865</v>
      </c>
      <c r="B867" s="301" t="s">
        <v>2753</v>
      </c>
      <c r="C867" s="16" t="s">
        <v>1552</v>
      </c>
      <c r="D867" s="4"/>
      <c r="E867" s="4" t="s">
        <v>21</v>
      </c>
      <c r="F867" s="4"/>
      <c r="G867" s="4"/>
      <c r="H867" s="4"/>
      <c r="I867" s="4"/>
      <c r="J867" s="46">
        <v>0.3</v>
      </c>
      <c r="K867" s="46">
        <v>0.3</v>
      </c>
      <c r="L867" s="46"/>
      <c r="M867" s="46"/>
      <c r="N867" s="286" t="s">
        <v>685</v>
      </c>
      <c r="O867" s="4"/>
      <c r="P867" s="20"/>
    </row>
    <row r="868" spans="1:17" s="19" customFormat="1" ht="25.5" x14ac:dyDescent="0.2">
      <c r="A868" s="442" t="s">
        <v>2866</v>
      </c>
      <c r="B868" s="301" t="s">
        <v>686</v>
      </c>
      <c r="C868" s="16" t="s">
        <v>1522</v>
      </c>
      <c r="D868" s="4"/>
      <c r="E868" s="4" t="s">
        <v>21</v>
      </c>
      <c r="F868" s="4" t="s">
        <v>21</v>
      </c>
      <c r="G868" s="4" t="s">
        <v>21</v>
      </c>
      <c r="H868" s="4" t="s">
        <v>21</v>
      </c>
      <c r="I868" s="4" t="s">
        <v>21</v>
      </c>
      <c r="J868" s="46">
        <v>2.5</v>
      </c>
      <c r="K868" s="46">
        <v>2.5</v>
      </c>
      <c r="L868" s="46"/>
      <c r="M868" s="46"/>
      <c r="N868" s="286" t="s">
        <v>361</v>
      </c>
      <c r="O868" s="4"/>
      <c r="P868" s="20"/>
    </row>
    <row r="869" spans="1:17" s="20" customFormat="1" ht="38.25" x14ac:dyDescent="0.2">
      <c r="A869" s="877">
        <v>133</v>
      </c>
      <c r="B869" s="683" t="s">
        <v>3168</v>
      </c>
      <c r="C869" s="14" t="s">
        <v>3090</v>
      </c>
      <c r="D869" s="282">
        <v>40</v>
      </c>
      <c r="E869" s="141">
        <v>45</v>
      </c>
      <c r="F869" s="141">
        <v>60</v>
      </c>
      <c r="G869" s="141">
        <v>70</v>
      </c>
      <c r="H869" s="141">
        <v>80</v>
      </c>
      <c r="I869" s="141">
        <v>95</v>
      </c>
      <c r="J869" s="579">
        <f>J871+J872+J873+J874+J875</f>
        <v>5.2</v>
      </c>
      <c r="K869" s="579">
        <f>K871+K872+K873+K874+K875</f>
        <v>2.7</v>
      </c>
      <c r="L869" s="579">
        <f>L871+L872+L873+L874+L875</f>
        <v>2.5</v>
      </c>
      <c r="M869" s="579">
        <f>M871+M872+M873+M874+M875</f>
        <v>0</v>
      </c>
      <c r="N869" s="711" t="s">
        <v>676</v>
      </c>
      <c r="O869" s="665"/>
    </row>
    <row r="870" spans="1:17" s="20" customFormat="1" ht="25.5" x14ac:dyDescent="0.2">
      <c r="A870" s="879"/>
      <c r="B870" s="685"/>
      <c r="C870" s="14" t="s">
        <v>687</v>
      </c>
      <c r="D870" s="282">
        <v>5</v>
      </c>
      <c r="E870" s="141">
        <v>8</v>
      </c>
      <c r="F870" s="141">
        <v>12</v>
      </c>
      <c r="G870" s="141">
        <v>18</v>
      </c>
      <c r="H870" s="141">
        <v>24</v>
      </c>
      <c r="I870" s="141">
        <v>30</v>
      </c>
      <c r="J870" s="580"/>
      <c r="K870" s="580"/>
      <c r="L870" s="580"/>
      <c r="M870" s="580"/>
      <c r="N870" s="760"/>
      <c r="O870" s="667"/>
    </row>
    <row r="871" spans="1:17" s="19" customFormat="1" ht="63.75" x14ac:dyDescent="0.2">
      <c r="A871" s="442" t="s">
        <v>2861</v>
      </c>
      <c r="B871" s="313" t="s">
        <v>2287</v>
      </c>
      <c r="C871" s="18" t="s">
        <v>688</v>
      </c>
      <c r="D871" s="285"/>
      <c r="E871" s="4" t="s">
        <v>21</v>
      </c>
      <c r="F871" s="4" t="s">
        <v>21</v>
      </c>
      <c r="G871" s="4" t="s">
        <v>21</v>
      </c>
      <c r="H871" s="4" t="s">
        <v>21</v>
      </c>
      <c r="I871" s="4" t="s">
        <v>21</v>
      </c>
      <c r="J871" s="46">
        <v>1.5</v>
      </c>
      <c r="K871" s="46">
        <v>1.5</v>
      </c>
      <c r="L871" s="46"/>
      <c r="M871" s="46"/>
      <c r="N871" s="286" t="s">
        <v>689</v>
      </c>
      <c r="O871" s="286" t="s">
        <v>690</v>
      </c>
      <c r="P871" s="48"/>
      <c r="Q871" s="25"/>
    </row>
    <row r="872" spans="1:17" s="19" customFormat="1" ht="63.75" x14ac:dyDescent="0.2">
      <c r="A872" s="442" t="s">
        <v>2862</v>
      </c>
      <c r="B872" s="313" t="s">
        <v>2456</v>
      </c>
      <c r="C872" s="16" t="s">
        <v>691</v>
      </c>
      <c r="D872" s="285"/>
      <c r="E872" s="4" t="s">
        <v>21</v>
      </c>
      <c r="F872" s="4" t="s">
        <v>21</v>
      </c>
      <c r="G872" s="4" t="s">
        <v>21</v>
      </c>
      <c r="H872" s="4" t="s">
        <v>21</v>
      </c>
      <c r="I872" s="4" t="s">
        <v>21</v>
      </c>
      <c r="J872" s="46">
        <v>3</v>
      </c>
      <c r="K872" s="46">
        <v>0.5</v>
      </c>
      <c r="L872" s="46">
        <v>2.5</v>
      </c>
      <c r="M872" s="46"/>
      <c r="N872" s="286" t="s">
        <v>692</v>
      </c>
      <c r="O872" s="286" t="s">
        <v>693</v>
      </c>
      <c r="P872" s="48"/>
      <c r="Q872" s="25"/>
    </row>
    <row r="873" spans="1:17" s="19" customFormat="1" ht="63.75" x14ac:dyDescent="0.2">
      <c r="A873" s="442" t="s">
        <v>2863</v>
      </c>
      <c r="B873" s="313" t="s">
        <v>2542</v>
      </c>
      <c r="C873" s="16" t="s">
        <v>1505</v>
      </c>
      <c r="D873" s="285"/>
      <c r="E873" s="4" t="s">
        <v>21</v>
      </c>
      <c r="F873" s="4" t="s">
        <v>21</v>
      </c>
      <c r="G873" s="47"/>
      <c r="H873" s="47"/>
      <c r="I873" s="47"/>
      <c r="J873" s="46">
        <v>0.2</v>
      </c>
      <c r="K873" s="46">
        <v>0.2</v>
      </c>
      <c r="L873" s="46"/>
      <c r="M873" s="46"/>
      <c r="N873" s="286" t="s">
        <v>361</v>
      </c>
      <c r="O873" s="286"/>
      <c r="P873" s="48"/>
      <c r="Q873" s="25"/>
    </row>
    <row r="874" spans="1:17" s="19" customFormat="1" ht="51" x14ac:dyDescent="0.2">
      <c r="A874" s="442" t="s">
        <v>2864</v>
      </c>
      <c r="B874" s="313" t="s">
        <v>2643</v>
      </c>
      <c r="C874" s="16" t="s">
        <v>694</v>
      </c>
      <c r="D874" s="285"/>
      <c r="E874" s="4" t="s">
        <v>21</v>
      </c>
      <c r="F874" s="47"/>
      <c r="G874" s="47"/>
      <c r="H874" s="47"/>
      <c r="I874" s="47"/>
      <c r="J874" s="46">
        <v>0.3</v>
      </c>
      <c r="K874" s="46">
        <v>0.3</v>
      </c>
      <c r="L874" s="46"/>
      <c r="M874" s="46"/>
      <c r="N874" s="286" t="s">
        <v>695</v>
      </c>
      <c r="O874" s="286" t="s">
        <v>696</v>
      </c>
      <c r="P874" s="48"/>
      <c r="Q874" s="25"/>
    </row>
    <row r="875" spans="1:17" s="19" customFormat="1" ht="38.25" x14ac:dyDescent="0.2">
      <c r="A875" s="442" t="s">
        <v>2865</v>
      </c>
      <c r="B875" s="313" t="s">
        <v>2754</v>
      </c>
      <c r="C875" s="16" t="s">
        <v>697</v>
      </c>
      <c r="D875" s="285"/>
      <c r="E875" s="4" t="s">
        <v>21</v>
      </c>
      <c r="F875" s="4" t="s">
        <v>21</v>
      </c>
      <c r="G875" s="47"/>
      <c r="H875" s="47"/>
      <c r="I875" s="47"/>
      <c r="J875" s="46">
        <v>0.2</v>
      </c>
      <c r="K875" s="46">
        <v>0.2</v>
      </c>
      <c r="L875" s="46"/>
      <c r="M875" s="46"/>
      <c r="N875" s="286" t="s">
        <v>361</v>
      </c>
      <c r="O875" s="286"/>
      <c r="P875" s="48"/>
      <c r="Q875" s="25"/>
    </row>
    <row r="876" spans="1:17" s="20" customFormat="1" ht="51" x14ac:dyDescent="0.2">
      <c r="A876" s="877">
        <v>134</v>
      </c>
      <c r="B876" s="683" t="s">
        <v>3169</v>
      </c>
      <c r="C876" s="14" t="s">
        <v>698</v>
      </c>
      <c r="D876" s="282">
        <v>150</v>
      </c>
      <c r="E876" s="282">
        <v>140</v>
      </c>
      <c r="F876" s="284">
        <v>40</v>
      </c>
      <c r="G876" s="284">
        <v>35</v>
      </c>
      <c r="H876" s="284">
        <v>35</v>
      </c>
      <c r="I876" s="284">
        <v>35</v>
      </c>
      <c r="J876" s="700">
        <f>J879+J880+J881+J882</f>
        <v>2.8</v>
      </c>
      <c r="K876" s="700">
        <f>K879+K880+K881+K882</f>
        <v>1.3</v>
      </c>
      <c r="L876" s="700">
        <f>L879+L880+L881+L882</f>
        <v>1.5</v>
      </c>
      <c r="M876" s="700">
        <f>M879+M880+M881+M882</f>
        <v>0</v>
      </c>
      <c r="N876" s="665" t="s">
        <v>676</v>
      </c>
      <c r="O876" s="711"/>
      <c r="P876" s="48"/>
      <c r="Q876" s="48"/>
    </row>
    <row r="877" spans="1:17" s="20" customFormat="1" ht="25.5" x14ac:dyDescent="0.2">
      <c r="A877" s="878"/>
      <c r="B877" s="684"/>
      <c r="C877" s="14" t="s">
        <v>699</v>
      </c>
      <c r="D877" s="142">
        <v>17</v>
      </c>
      <c r="E877" s="142">
        <v>25</v>
      </c>
      <c r="F877" s="141">
        <v>26</v>
      </c>
      <c r="G877" s="141">
        <v>27</v>
      </c>
      <c r="H877" s="141">
        <v>29</v>
      </c>
      <c r="I877" s="141">
        <v>31</v>
      </c>
      <c r="J877" s="701"/>
      <c r="K877" s="701"/>
      <c r="L877" s="701"/>
      <c r="M877" s="701"/>
      <c r="N877" s="666"/>
      <c r="O877" s="712"/>
      <c r="P877" s="48"/>
      <c r="Q877" s="48"/>
    </row>
    <row r="878" spans="1:17" s="20" customFormat="1" ht="25.5" x14ac:dyDescent="0.2">
      <c r="A878" s="879"/>
      <c r="B878" s="685"/>
      <c r="C878" s="14" t="s">
        <v>700</v>
      </c>
      <c r="D878" s="142">
        <v>5</v>
      </c>
      <c r="E878" s="142">
        <v>15</v>
      </c>
      <c r="F878" s="142">
        <v>20</v>
      </c>
      <c r="G878" s="142">
        <v>34</v>
      </c>
      <c r="H878" s="142">
        <v>42</v>
      </c>
      <c r="I878" s="142">
        <v>50</v>
      </c>
      <c r="J878" s="702"/>
      <c r="K878" s="702"/>
      <c r="L878" s="702"/>
      <c r="M878" s="702"/>
      <c r="N878" s="667"/>
      <c r="O878" s="760"/>
      <c r="P878" s="48"/>
      <c r="Q878" s="48"/>
    </row>
    <row r="879" spans="1:17" s="19" customFormat="1" ht="63.75" x14ac:dyDescent="0.2">
      <c r="A879" s="442" t="s">
        <v>2861</v>
      </c>
      <c r="B879" s="306" t="s">
        <v>2288</v>
      </c>
      <c r="C879" s="18" t="s">
        <v>701</v>
      </c>
      <c r="D879" s="286"/>
      <c r="E879" s="4" t="s">
        <v>21</v>
      </c>
      <c r="F879" s="4"/>
      <c r="G879" s="4"/>
      <c r="H879" s="4"/>
      <c r="I879" s="4"/>
      <c r="J879" s="46">
        <v>0.7</v>
      </c>
      <c r="K879" s="46">
        <v>0.7</v>
      </c>
      <c r="L879" s="46"/>
      <c r="M879" s="46"/>
      <c r="N879" s="286" t="s">
        <v>361</v>
      </c>
      <c r="O879" s="286"/>
      <c r="P879" s="48"/>
      <c r="Q879" s="25"/>
    </row>
    <row r="880" spans="1:17" s="19" customFormat="1" ht="51" x14ac:dyDescent="0.2">
      <c r="A880" s="442" t="s">
        <v>2862</v>
      </c>
      <c r="B880" s="306" t="s">
        <v>2457</v>
      </c>
      <c r="C880" s="18" t="s">
        <v>702</v>
      </c>
      <c r="D880" s="4"/>
      <c r="E880" s="4" t="s">
        <v>21</v>
      </c>
      <c r="F880" s="4"/>
      <c r="G880" s="4"/>
      <c r="H880" s="4"/>
      <c r="I880" s="4"/>
      <c r="J880" s="46">
        <v>0.3</v>
      </c>
      <c r="K880" s="46">
        <v>0.3</v>
      </c>
      <c r="L880" s="46"/>
      <c r="M880" s="46"/>
      <c r="N880" s="286" t="s">
        <v>703</v>
      </c>
      <c r="O880" s="4"/>
      <c r="P880" s="20"/>
    </row>
    <row r="881" spans="1:16" s="19" customFormat="1" ht="51" x14ac:dyDescent="0.2">
      <c r="A881" s="442" t="s">
        <v>2863</v>
      </c>
      <c r="B881" s="306" t="s">
        <v>2543</v>
      </c>
      <c r="C881" s="18" t="s">
        <v>704</v>
      </c>
      <c r="D881" s="4"/>
      <c r="E881" s="4" t="s">
        <v>21</v>
      </c>
      <c r="F881" s="4" t="s">
        <v>21</v>
      </c>
      <c r="G881" s="4"/>
      <c r="H881" s="4"/>
      <c r="I881" s="4"/>
      <c r="J881" s="46">
        <v>1.5</v>
      </c>
      <c r="K881" s="46"/>
      <c r="L881" s="46">
        <v>1.5</v>
      </c>
      <c r="M881" s="46"/>
      <c r="N881" s="286" t="s">
        <v>361</v>
      </c>
      <c r="O881" s="4" t="s">
        <v>705</v>
      </c>
      <c r="P881" s="20"/>
    </row>
    <row r="882" spans="1:16" s="19" customFormat="1" ht="38.25" x14ac:dyDescent="0.2">
      <c r="A882" s="442" t="s">
        <v>2864</v>
      </c>
      <c r="B882" s="306" t="s">
        <v>1524</v>
      </c>
      <c r="C882" s="18" t="s">
        <v>681</v>
      </c>
      <c r="D882" s="4"/>
      <c r="E882" s="4"/>
      <c r="F882" s="4" t="s">
        <v>21</v>
      </c>
      <c r="G882" s="4"/>
      <c r="H882" s="4"/>
      <c r="I882" s="4"/>
      <c r="J882" s="46">
        <v>0.3</v>
      </c>
      <c r="K882" s="46">
        <v>0.3</v>
      </c>
      <c r="L882" s="46"/>
      <c r="M882" s="46"/>
      <c r="N882" s="27"/>
      <c r="O882" s="38"/>
      <c r="P882" s="20"/>
    </row>
    <row r="883" spans="1:16" s="20" customFormat="1" ht="51" x14ac:dyDescent="0.2">
      <c r="A883" s="877">
        <v>135</v>
      </c>
      <c r="B883" s="683" t="s">
        <v>3170</v>
      </c>
      <c r="C883" s="14" t="s">
        <v>3091</v>
      </c>
      <c r="D883" s="284">
        <v>260</v>
      </c>
      <c r="E883" s="284">
        <v>285</v>
      </c>
      <c r="F883" s="284">
        <v>300</v>
      </c>
      <c r="G883" s="284">
        <v>330</v>
      </c>
      <c r="H883" s="284">
        <v>380</v>
      </c>
      <c r="I883" s="284">
        <v>450</v>
      </c>
      <c r="J883" s="579">
        <f>J885+J886</f>
        <v>51.5</v>
      </c>
      <c r="K883" s="579">
        <f>K885+K886</f>
        <v>51.5</v>
      </c>
      <c r="L883" s="579">
        <f>L885+L886</f>
        <v>0</v>
      </c>
      <c r="M883" s="579">
        <f>M885+M886</f>
        <v>0</v>
      </c>
      <c r="N883" s="711" t="s">
        <v>676</v>
      </c>
      <c r="O883" s="665"/>
    </row>
    <row r="884" spans="1:16" s="20" customFormat="1" ht="51" x14ac:dyDescent="0.2">
      <c r="A884" s="879"/>
      <c r="B884" s="685"/>
      <c r="C884" s="143" t="s">
        <v>1523</v>
      </c>
      <c r="D884" s="140">
        <v>2</v>
      </c>
      <c r="E884" s="284">
        <v>1.8</v>
      </c>
      <c r="F884" s="284">
        <v>1.6</v>
      </c>
      <c r="G884" s="141">
        <v>1.4</v>
      </c>
      <c r="H884" s="141">
        <v>1.2</v>
      </c>
      <c r="I884" s="140">
        <v>1</v>
      </c>
      <c r="J884" s="580"/>
      <c r="K884" s="580"/>
      <c r="L884" s="580"/>
      <c r="M884" s="580"/>
      <c r="N884" s="760"/>
      <c r="O884" s="667"/>
    </row>
    <row r="885" spans="1:16" s="20" customFormat="1" ht="38.25" x14ac:dyDescent="0.2">
      <c r="A885" s="442" t="s">
        <v>2861</v>
      </c>
      <c r="B885" s="304" t="s">
        <v>2289</v>
      </c>
      <c r="C885" s="15" t="s">
        <v>706</v>
      </c>
      <c r="D885" s="38"/>
      <c r="E885" s="38" t="s">
        <v>21</v>
      </c>
      <c r="F885" s="38"/>
      <c r="G885" s="38"/>
      <c r="H885" s="38"/>
      <c r="I885" s="38"/>
      <c r="J885" s="46">
        <v>1.5</v>
      </c>
      <c r="K885" s="46">
        <v>1.5</v>
      </c>
      <c r="L885" s="46"/>
      <c r="M885" s="46"/>
      <c r="N885" s="27" t="s">
        <v>707</v>
      </c>
      <c r="O885" s="38"/>
    </row>
    <row r="886" spans="1:16" s="20" customFormat="1" ht="51" x14ac:dyDescent="0.2">
      <c r="A886" s="431" t="s">
        <v>2862</v>
      </c>
      <c r="B886" s="311" t="s">
        <v>2458</v>
      </c>
      <c r="C886" s="15" t="s">
        <v>1568</v>
      </c>
      <c r="D886" s="38"/>
      <c r="E886" s="38" t="s">
        <v>21</v>
      </c>
      <c r="F886" s="38" t="s">
        <v>21</v>
      </c>
      <c r="G886" s="38" t="s">
        <v>21</v>
      </c>
      <c r="H886" s="38" t="s">
        <v>21</v>
      </c>
      <c r="I886" s="38" t="s">
        <v>21</v>
      </c>
      <c r="J886" s="46">
        <v>50</v>
      </c>
      <c r="K886" s="46">
        <v>50</v>
      </c>
      <c r="L886" s="46"/>
      <c r="M886" s="46"/>
      <c r="N886" s="27"/>
      <c r="O886" s="38"/>
    </row>
    <row r="887" spans="1:16" s="20" customFormat="1" ht="51" x14ac:dyDescent="0.2">
      <c r="A887" s="877">
        <v>136</v>
      </c>
      <c r="B887" s="775" t="s">
        <v>3171</v>
      </c>
      <c r="C887" s="54" t="s">
        <v>708</v>
      </c>
      <c r="D887" s="50">
        <v>18</v>
      </c>
      <c r="E887" s="50">
        <v>16.5</v>
      </c>
      <c r="F887" s="50">
        <v>15.5</v>
      </c>
      <c r="G887" s="50">
        <v>13.5</v>
      </c>
      <c r="H887" s="50">
        <v>12</v>
      </c>
      <c r="I887" s="50">
        <v>10</v>
      </c>
      <c r="J887" s="756">
        <f>J897</f>
        <v>718.40000000000009</v>
      </c>
      <c r="K887" s="756">
        <f>K897</f>
        <v>152.5</v>
      </c>
      <c r="L887" s="756">
        <f>L897</f>
        <v>565.9</v>
      </c>
      <c r="M887" s="756">
        <f>M897</f>
        <v>0</v>
      </c>
      <c r="N887" s="756" t="s">
        <v>676</v>
      </c>
      <c r="O887" s="756"/>
      <c r="P887" s="51" t="s">
        <v>85</v>
      </c>
    </row>
    <row r="888" spans="1:16" s="20" customFormat="1" ht="51" x14ac:dyDescent="0.2">
      <c r="A888" s="878"/>
      <c r="B888" s="776"/>
      <c r="C888" s="54" t="s">
        <v>709</v>
      </c>
      <c r="D888" s="50">
        <v>6</v>
      </c>
      <c r="E888" s="50">
        <v>5.9</v>
      </c>
      <c r="F888" s="50">
        <v>5</v>
      </c>
      <c r="G888" s="50">
        <v>4.5</v>
      </c>
      <c r="H888" s="50">
        <v>3.2</v>
      </c>
      <c r="I888" s="50">
        <v>3</v>
      </c>
      <c r="J888" s="757"/>
      <c r="K888" s="757"/>
      <c r="L888" s="757"/>
      <c r="M888" s="757"/>
      <c r="N888" s="757"/>
      <c r="O888" s="757"/>
      <c r="P888" s="51"/>
    </row>
    <row r="889" spans="1:16" s="20" customFormat="1" ht="51" x14ac:dyDescent="0.2">
      <c r="A889" s="878"/>
      <c r="B889" s="776"/>
      <c r="C889" s="54" t="s">
        <v>710</v>
      </c>
      <c r="D889" s="50">
        <v>3</v>
      </c>
      <c r="E889" s="50">
        <v>3</v>
      </c>
      <c r="F889" s="50">
        <v>3</v>
      </c>
      <c r="G889" s="50">
        <v>3</v>
      </c>
      <c r="H889" s="50">
        <v>3</v>
      </c>
      <c r="I889" s="50">
        <v>3</v>
      </c>
      <c r="J889" s="757"/>
      <c r="K889" s="757"/>
      <c r="L889" s="757"/>
      <c r="M889" s="757"/>
      <c r="N889" s="757"/>
      <c r="O889" s="757"/>
      <c r="P889" s="51"/>
    </row>
    <row r="890" spans="1:16" s="20" customFormat="1" ht="63.75" x14ac:dyDescent="0.2">
      <c r="A890" s="878"/>
      <c r="B890" s="776"/>
      <c r="C890" s="54" t="s">
        <v>1525</v>
      </c>
      <c r="D890" s="50">
        <v>1.4</v>
      </c>
      <c r="E890" s="50">
        <v>1.4</v>
      </c>
      <c r="F890" s="50">
        <v>1.4</v>
      </c>
      <c r="G890" s="50">
        <v>1.3</v>
      </c>
      <c r="H890" s="50">
        <v>1.3</v>
      </c>
      <c r="I890" s="50">
        <v>1.3</v>
      </c>
      <c r="J890" s="757"/>
      <c r="K890" s="757"/>
      <c r="L890" s="757"/>
      <c r="M890" s="757"/>
      <c r="N890" s="757"/>
      <c r="O890" s="757"/>
    </row>
    <row r="891" spans="1:16" s="20" customFormat="1" ht="38.25" x14ac:dyDescent="0.2">
      <c r="A891" s="878"/>
      <c r="B891" s="776"/>
      <c r="C891" s="54" t="s">
        <v>711</v>
      </c>
      <c r="D891" s="50">
        <v>56</v>
      </c>
      <c r="E891" s="281">
        <v>55.9</v>
      </c>
      <c r="F891" s="281">
        <v>55.1</v>
      </c>
      <c r="G891" s="281">
        <v>54.5</v>
      </c>
      <c r="H891" s="281">
        <v>53.7</v>
      </c>
      <c r="I891" s="50">
        <v>52</v>
      </c>
      <c r="J891" s="757"/>
      <c r="K891" s="757"/>
      <c r="L891" s="757"/>
      <c r="M891" s="757"/>
      <c r="N891" s="757" t="s">
        <v>361</v>
      </c>
      <c r="O891" s="757" t="s">
        <v>712</v>
      </c>
    </row>
    <row r="892" spans="1:16" s="20" customFormat="1" ht="38.25" x14ac:dyDescent="0.2">
      <c r="A892" s="878"/>
      <c r="B892" s="776"/>
      <c r="C892" s="54" t="s">
        <v>713</v>
      </c>
      <c r="D892" s="50">
        <v>182.1</v>
      </c>
      <c r="E892" s="281">
        <v>181.1</v>
      </c>
      <c r="F892" s="281">
        <v>179.9</v>
      </c>
      <c r="G892" s="281">
        <v>178.8</v>
      </c>
      <c r="H892" s="281">
        <v>176.1</v>
      </c>
      <c r="I892" s="281">
        <v>175.1</v>
      </c>
      <c r="J892" s="757"/>
      <c r="K892" s="757"/>
      <c r="L892" s="757"/>
      <c r="M892" s="757"/>
      <c r="N892" s="757"/>
      <c r="O892" s="757"/>
    </row>
    <row r="893" spans="1:16" s="20" customFormat="1" ht="25.5" x14ac:dyDescent="0.2">
      <c r="A893" s="878"/>
      <c r="B893" s="776"/>
      <c r="C893" s="54" t="s">
        <v>714</v>
      </c>
      <c r="D893" s="50">
        <v>29.4</v>
      </c>
      <c r="E893" s="281">
        <v>29.3</v>
      </c>
      <c r="F893" s="281">
        <v>29.1</v>
      </c>
      <c r="G893" s="281">
        <v>29</v>
      </c>
      <c r="H893" s="281">
        <v>28.9</v>
      </c>
      <c r="I893" s="281">
        <v>28.2</v>
      </c>
      <c r="J893" s="757"/>
      <c r="K893" s="757"/>
      <c r="L893" s="757"/>
      <c r="M893" s="757"/>
      <c r="N893" s="757"/>
      <c r="O893" s="757"/>
    </row>
    <row r="894" spans="1:16" s="20" customFormat="1" x14ac:dyDescent="0.2">
      <c r="A894" s="878"/>
      <c r="B894" s="776"/>
      <c r="C894" s="54" t="s">
        <v>715</v>
      </c>
      <c r="D894" s="50">
        <v>16.7</v>
      </c>
      <c r="E894" s="281">
        <v>16.100000000000001</v>
      </c>
      <c r="F894" s="281">
        <v>15.8</v>
      </c>
      <c r="G894" s="281">
        <v>15.2</v>
      </c>
      <c r="H894" s="281">
        <v>14.9</v>
      </c>
      <c r="I894" s="281">
        <v>14.5</v>
      </c>
      <c r="J894" s="757"/>
      <c r="K894" s="757"/>
      <c r="L894" s="757"/>
      <c r="M894" s="757"/>
      <c r="N894" s="757"/>
      <c r="O894" s="757"/>
    </row>
    <row r="895" spans="1:16" s="20" customFormat="1" ht="25.5" x14ac:dyDescent="0.2">
      <c r="A895" s="878"/>
      <c r="B895" s="776"/>
      <c r="C895" s="54" t="s">
        <v>716</v>
      </c>
      <c r="D895" s="281">
        <v>40.1</v>
      </c>
      <c r="E895" s="281">
        <v>39.6</v>
      </c>
      <c r="F895" s="281">
        <v>39.1</v>
      </c>
      <c r="G895" s="281">
        <v>38.6</v>
      </c>
      <c r="H895" s="50">
        <v>38</v>
      </c>
      <c r="I895" s="281">
        <v>37.799999999999997</v>
      </c>
      <c r="J895" s="757"/>
      <c r="K895" s="757"/>
      <c r="L895" s="757"/>
      <c r="M895" s="757"/>
      <c r="N895" s="757"/>
      <c r="O895" s="757"/>
    </row>
    <row r="896" spans="1:16" s="20" customFormat="1" ht="38.25" x14ac:dyDescent="0.2">
      <c r="A896" s="879"/>
      <c r="B896" s="777"/>
      <c r="C896" s="54" t="s">
        <v>717</v>
      </c>
      <c r="D896" s="52">
        <v>41</v>
      </c>
      <c r="E896" s="52">
        <v>36</v>
      </c>
      <c r="F896" s="52">
        <v>31</v>
      </c>
      <c r="G896" s="52">
        <v>27</v>
      </c>
      <c r="H896" s="52">
        <v>22</v>
      </c>
      <c r="I896" s="52">
        <v>20</v>
      </c>
      <c r="J896" s="758"/>
      <c r="K896" s="758"/>
      <c r="L896" s="758"/>
      <c r="M896" s="758"/>
      <c r="N896" s="758"/>
      <c r="O896" s="758"/>
    </row>
    <row r="897" spans="1:16" s="20" customFormat="1" ht="89.25" x14ac:dyDescent="0.2">
      <c r="A897" s="877">
        <v>137</v>
      </c>
      <c r="B897" s="692" t="s">
        <v>3172</v>
      </c>
      <c r="C897" s="13" t="s">
        <v>718</v>
      </c>
      <c r="D897" s="89">
        <v>96.7</v>
      </c>
      <c r="E897" s="89">
        <v>97.1</v>
      </c>
      <c r="F897" s="89">
        <v>97.3</v>
      </c>
      <c r="G897" s="89">
        <v>97.5</v>
      </c>
      <c r="H897" s="89">
        <v>97.7</v>
      </c>
      <c r="I897" s="89">
        <v>97.9</v>
      </c>
      <c r="J897" s="653">
        <f>J906+J918+J930</f>
        <v>718.40000000000009</v>
      </c>
      <c r="K897" s="653">
        <f>K906+K918+K930</f>
        <v>152.5</v>
      </c>
      <c r="L897" s="653">
        <f>L906+L918+L930</f>
        <v>565.9</v>
      </c>
      <c r="M897" s="653">
        <f>M906+M918+M930</f>
        <v>0</v>
      </c>
      <c r="N897" s="656" t="s">
        <v>676</v>
      </c>
      <c r="O897" s="656"/>
    </row>
    <row r="898" spans="1:16" s="20" customFormat="1" x14ac:dyDescent="0.2">
      <c r="A898" s="878"/>
      <c r="B898" s="759"/>
      <c r="C898" s="13" t="s">
        <v>719</v>
      </c>
      <c r="D898" s="89">
        <v>5.8</v>
      </c>
      <c r="E898" s="89">
        <v>5.4</v>
      </c>
      <c r="F898" s="89">
        <v>5.2</v>
      </c>
      <c r="G898" s="89">
        <v>5</v>
      </c>
      <c r="H898" s="89">
        <v>4.8</v>
      </c>
      <c r="I898" s="89">
        <v>4.5</v>
      </c>
      <c r="J898" s="654"/>
      <c r="K898" s="654"/>
      <c r="L898" s="654"/>
      <c r="M898" s="654"/>
      <c r="N898" s="657"/>
      <c r="O898" s="657"/>
    </row>
    <row r="899" spans="1:16" s="20" customFormat="1" ht="38.25" x14ac:dyDescent="0.2">
      <c r="A899" s="878"/>
      <c r="B899" s="759"/>
      <c r="C899" s="13" t="s">
        <v>720</v>
      </c>
      <c r="D899" s="89">
        <v>36</v>
      </c>
      <c r="E899" s="89">
        <v>38</v>
      </c>
      <c r="F899" s="89">
        <v>43</v>
      </c>
      <c r="G899" s="89">
        <v>48</v>
      </c>
      <c r="H899" s="89">
        <v>52</v>
      </c>
      <c r="I899" s="89">
        <v>55</v>
      </c>
      <c r="J899" s="654"/>
      <c r="K899" s="654"/>
      <c r="L899" s="654"/>
      <c r="M899" s="654"/>
      <c r="N899" s="657"/>
      <c r="O899" s="657"/>
    </row>
    <row r="900" spans="1:16" s="20" customFormat="1" ht="63.75" x14ac:dyDescent="0.2">
      <c r="A900" s="878"/>
      <c r="B900" s="759"/>
      <c r="C900" s="13" t="s">
        <v>721</v>
      </c>
      <c r="D900" s="89">
        <v>1</v>
      </c>
      <c r="E900" s="89">
        <v>4</v>
      </c>
      <c r="F900" s="89">
        <v>5</v>
      </c>
      <c r="G900" s="89">
        <v>6</v>
      </c>
      <c r="H900" s="89">
        <v>7</v>
      </c>
      <c r="I900" s="89">
        <v>8</v>
      </c>
      <c r="J900" s="654"/>
      <c r="K900" s="654"/>
      <c r="L900" s="654"/>
      <c r="M900" s="654"/>
      <c r="N900" s="657"/>
      <c r="O900" s="657"/>
    </row>
    <row r="901" spans="1:16" s="20" customFormat="1" ht="25.5" x14ac:dyDescent="0.2">
      <c r="A901" s="878"/>
      <c r="B901" s="759"/>
      <c r="C901" s="13" t="s">
        <v>1526</v>
      </c>
      <c r="D901" s="89">
        <v>6</v>
      </c>
      <c r="E901" s="89">
        <v>6.5</v>
      </c>
      <c r="F901" s="89">
        <v>7.5</v>
      </c>
      <c r="G901" s="89">
        <v>8.5</v>
      </c>
      <c r="H901" s="89">
        <v>9.5</v>
      </c>
      <c r="I901" s="89">
        <v>10</v>
      </c>
      <c r="J901" s="654"/>
      <c r="K901" s="654"/>
      <c r="L901" s="654"/>
      <c r="M901" s="654"/>
      <c r="N901" s="657"/>
      <c r="O901" s="657"/>
    </row>
    <row r="902" spans="1:16" s="20" customFormat="1" ht="25.5" x14ac:dyDescent="0.2">
      <c r="A902" s="878"/>
      <c r="B902" s="759"/>
      <c r="C902" s="13" t="s">
        <v>722</v>
      </c>
      <c r="D902" s="89">
        <v>88</v>
      </c>
      <c r="E902" s="89">
        <v>90</v>
      </c>
      <c r="F902" s="89">
        <v>92</v>
      </c>
      <c r="G902" s="89">
        <v>94</v>
      </c>
      <c r="H902" s="89">
        <v>96</v>
      </c>
      <c r="I902" s="89">
        <v>98</v>
      </c>
      <c r="J902" s="654"/>
      <c r="K902" s="654"/>
      <c r="L902" s="654"/>
      <c r="M902" s="654"/>
      <c r="N902" s="657"/>
      <c r="O902" s="657"/>
    </row>
    <row r="903" spans="1:16" s="20" customFormat="1" ht="25.5" x14ac:dyDescent="0.2">
      <c r="A903" s="878"/>
      <c r="B903" s="759"/>
      <c r="C903" s="13" t="s">
        <v>1527</v>
      </c>
      <c r="D903" s="89">
        <v>40</v>
      </c>
      <c r="E903" s="89">
        <v>50</v>
      </c>
      <c r="F903" s="89">
        <v>65</v>
      </c>
      <c r="G903" s="89">
        <v>75</v>
      </c>
      <c r="H903" s="89">
        <v>82</v>
      </c>
      <c r="I903" s="89">
        <v>90</v>
      </c>
      <c r="J903" s="654"/>
      <c r="K903" s="654"/>
      <c r="L903" s="654"/>
      <c r="M903" s="654"/>
      <c r="N903" s="657"/>
      <c r="O903" s="657"/>
    </row>
    <row r="904" spans="1:16" s="20" customFormat="1" ht="25.5" x14ac:dyDescent="0.2">
      <c r="A904" s="878"/>
      <c r="B904" s="759"/>
      <c r="C904" s="13" t="s">
        <v>723</v>
      </c>
      <c r="D904" s="89">
        <v>89.3</v>
      </c>
      <c r="E904" s="89">
        <v>90.5</v>
      </c>
      <c r="F904" s="89">
        <v>92.7</v>
      </c>
      <c r="G904" s="89">
        <v>95.6</v>
      </c>
      <c r="H904" s="89">
        <v>96</v>
      </c>
      <c r="I904" s="89">
        <v>98.1</v>
      </c>
      <c r="J904" s="654"/>
      <c r="K904" s="654"/>
      <c r="L904" s="654"/>
      <c r="M904" s="654"/>
      <c r="N904" s="657"/>
      <c r="O904" s="657"/>
    </row>
    <row r="905" spans="1:16" s="20" customFormat="1" ht="25.5" x14ac:dyDescent="0.2">
      <c r="A905" s="879"/>
      <c r="B905" s="693"/>
      <c r="C905" s="13" t="s">
        <v>724</v>
      </c>
      <c r="D905" s="89">
        <v>45</v>
      </c>
      <c r="E905" s="89">
        <v>50</v>
      </c>
      <c r="F905" s="89">
        <v>58</v>
      </c>
      <c r="G905" s="89">
        <v>65</v>
      </c>
      <c r="H905" s="89">
        <v>72</v>
      </c>
      <c r="I905" s="89">
        <v>80</v>
      </c>
      <c r="J905" s="655"/>
      <c r="K905" s="655"/>
      <c r="L905" s="655"/>
      <c r="M905" s="655"/>
      <c r="N905" s="658"/>
      <c r="O905" s="658"/>
    </row>
    <row r="906" spans="1:16" s="20" customFormat="1" ht="38.25" x14ac:dyDescent="0.2">
      <c r="A906" s="877">
        <v>138</v>
      </c>
      <c r="B906" s="683" t="s">
        <v>3173</v>
      </c>
      <c r="C906" s="14" t="s">
        <v>1528</v>
      </c>
      <c r="D906" s="284">
        <v>0</v>
      </c>
      <c r="E906" s="284">
        <v>1</v>
      </c>
      <c r="F906" s="284">
        <v>2</v>
      </c>
      <c r="G906" s="284">
        <v>2</v>
      </c>
      <c r="H906" s="284">
        <v>3</v>
      </c>
      <c r="I906" s="284">
        <v>4</v>
      </c>
      <c r="J906" s="579">
        <f>SUM(J910:J917)</f>
        <v>480</v>
      </c>
      <c r="K906" s="579">
        <f>SUM(K910:K917)</f>
        <v>47.1</v>
      </c>
      <c r="L906" s="579">
        <f>SUM(L910:L917)</f>
        <v>432.9</v>
      </c>
      <c r="M906" s="579">
        <f>SUM(M910:M917)</f>
        <v>0</v>
      </c>
      <c r="N906" s="579" t="s">
        <v>676</v>
      </c>
      <c r="O906" s="579"/>
      <c r="P906" s="51"/>
    </row>
    <row r="907" spans="1:16" s="20" customFormat="1" ht="51" x14ac:dyDescent="0.2">
      <c r="A907" s="878"/>
      <c r="B907" s="684"/>
      <c r="C907" s="14" t="s">
        <v>725</v>
      </c>
      <c r="D907" s="284">
        <v>81.400000000000006</v>
      </c>
      <c r="E907" s="284">
        <v>85.6</v>
      </c>
      <c r="F907" s="284">
        <v>89.6</v>
      </c>
      <c r="G907" s="284">
        <v>95.4</v>
      </c>
      <c r="H907" s="140">
        <v>96</v>
      </c>
      <c r="I907" s="140">
        <v>98</v>
      </c>
      <c r="J907" s="744"/>
      <c r="K907" s="744"/>
      <c r="L907" s="744"/>
      <c r="M907" s="744"/>
      <c r="N907" s="744"/>
      <c r="O907" s="744"/>
      <c r="P907" s="51"/>
    </row>
    <row r="908" spans="1:16" s="20" customFormat="1" ht="25.5" x14ac:dyDescent="0.2">
      <c r="A908" s="878"/>
      <c r="B908" s="684"/>
      <c r="C908" s="14" t="s">
        <v>726</v>
      </c>
      <c r="D908" s="284">
        <v>7</v>
      </c>
      <c r="E908" s="284">
        <v>10</v>
      </c>
      <c r="F908" s="284">
        <v>15</v>
      </c>
      <c r="G908" s="284">
        <v>18</v>
      </c>
      <c r="H908" s="284">
        <v>21</v>
      </c>
      <c r="I908" s="284">
        <v>28</v>
      </c>
      <c r="J908" s="744"/>
      <c r="K908" s="744"/>
      <c r="L908" s="744"/>
      <c r="M908" s="744"/>
      <c r="N908" s="744"/>
      <c r="O908" s="744"/>
      <c r="P908" s="51"/>
    </row>
    <row r="909" spans="1:16" s="20" customFormat="1" ht="25.5" x14ac:dyDescent="0.2">
      <c r="A909" s="879"/>
      <c r="B909" s="685"/>
      <c r="C909" s="14" t="s">
        <v>1529</v>
      </c>
      <c r="D909" s="141">
        <v>30</v>
      </c>
      <c r="E909" s="141">
        <v>26</v>
      </c>
      <c r="F909" s="141">
        <v>22</v>
      </c>
      <c r="G909" s="141">
        <v>20</v>
      </c>
      <c r="H909" s="141">
        <v>18</v>
      </c>
      <c r="I909" s="141">
        <v>15</v>
      </c>
      <c r="J909" s="580"/>
      <c r="K909" s="580"/>
      <c r="L909" s="580"/>
      <c r="M909" s="580"/>
      <c r="N909" s="580"/>
      <c r="O909" s="580"/>
      <c r="P909" s="51"/>
    </row>
    <row r="910" spans="1:16" s="20" customFormat="1" ht="76.5" x14ac:dyDescent="0.2">
      <c r="A910" s="442" t="s">
        <v>2861</v>
      </c>
      <c r="B910" s="303" t="s">
        <v>2290</v>
      </c>
      <c r="C910" s="15" t="s">
        <v>727</v>
      </c>
      <c r="D910" s="27"/>
      <c r="E910" s="38" t="s">
        <v>21</v>
      </c>
      <c r="F910" s="38"/>
      <c r="G910" s="38"/>
      <c r="H910" s="38"/>
      <c r="I910" s="38"/>
      <c r="J910" s="46">
        <v>0.2</v>
      </c>
      <c r="K910" s="46">
        <v>0.2</v>
      </c>
      <c r="L910" s="46"/>
      <c r="M910" s="46"/>
      <c r="N910" s="27" t="s">
        <v>728</v>
      </c>
      <c r="O910" s="27"/>
    </row>
    <row r="911" spans="1:16" s="20" customFormat="1" ht="25.5" x14ac:dyDescent="0.2">
      <c r="A911" s="442" t="s">
        <v>2862</v>
      </c>
      <c r="B911" s="304" t="s">
        <v>2459</v>
      </c>
      <c r="C911" s="15" t="s">
        <v>729</v>
      </c>
      <c r="D911" s="27"/>
      <c r="E911" s="38" t="s">
        <v>21</v>
      </c>
      <c r="F911" s="38"/>
      <c r="G911" s="38"/>
      <c r="H911" s="38"/>
      <c r="I911" s="38"/>
      <c r="J911" s="46">
        <v>0.3</v>
      </c>
      <c r="K911" s="46">
        <v>0.1</v>
      </c>
      <c r="L911" s="46">
        <v>0.2</v>
      </c>
      <c r="M911" s="46"/>
      <c r="N911" s="27" t="s">
        <v>730</v>
      </c>
      <c r="O911" s="27" t="s">
        <v>731</v>
      </c>
    </row>
    <row r="912" spans="1:16" s="20" customFormat="1" ht="63.75" x14ac:dyDescent="0.2">
      <c r="A912" s="442" t="s">
        <v>2863</v>
      </c>
      <c r="B912" s="303" t="s">
        <v>2544</v>
      </c>
      <c r="C912" s="15" t="s">
        <v>732</v>
      </c>
      <c r="D912" s="27"/>
      <c r="E912" s="38" t="s">
        <v>21</v>
      </c>
      <c r="F912" s="38" t="s">
        <v>21</v>
      </c>
      <c r="G912" s="38" t="s">
        <v>21</v>
      </c>
      <c r="H912" s="38" t="s">
        <v>21</v>
      </c>
      <c r="I912" s="38"/>
      <c r="J912" s="46">
        <v>430</v>
      </c>
      <c r="K912" s="46"/>
      <c r="L912" s="46">
        <v>430</v>
      </c>
      <c r="M912" s="46"/>
      <c r="N912" s="27" t="s">
        <v>362</v>
      </c>
      <c r="O912" s="27" t="s">
        <v>733</v>
      </c>
    </row>
    <row r="913" spans="1:16" s="20" customFormat="1" ht="51" x14ac:dyDescent="0.2">
      <c r="A913" s="442" t="s">
        <v>2864</v>
      </c>
      <c r="B913" s="303" t="s">
        <v>2644</v>
      </c>
      <c r="C913" s="15" t="s">
        <v>1505</v>
      </c>
      <c r="D913" s="27"/>
      <c r="E913" s="38" t="s">
        <v>21</v>
      </c>
      <c r="F913" s="38" t="s">
        <v>21</v>
      </c>
      <c r="G913" s="38" t="s">
        <v>21</v>
      </c>
      <c r="H913" s="38" t="s">
        <v>21</v>
      </c>
      <c r="I913" s="38" t="s">
        <v>21</v>
      </c>
      <c r="J913" s="46">
        <v>1.5</v>
      </c>
      <c r="K913" s="46">
        <v>0.3</v>
      </c>
      <c r="L913" s="46">
        <v>1.2</v>
      </c>
      <c r="M913" s="46"/>
      <c r="N913" s="38" t="s">
        <v>361</v>
      </c>
      <c r="O913" s="27" t="s">
        <v>734</v>
      </c>
    </row>
    <row r="914" spans="1:16" s="20" customFormat="1" ht="38.25" x14ac:dyDescent="0.2">
      <c r="A914" s="442" t="s">
        <v>2865</v>
      </c>
      <c r="B914" s="304" t="s">
        <v>2755</v>
      </c>
      <c r="C914" s="15" t="s">
        <v>735</v>
      </c>
      <c r="D914" s="27"/>
      <c r="E914" s="38" t="s">
        <v>21</v>
      </c>
      <c r="F914" s="38"/>
      <c r="G914" s="38"/>
      <c r="H914" s="38"/>
      <c r="I914" s="38"/>
      <c r="J914" s="46">
        <v>0.2</v>
      </c>
      <c r="K914" s="46">
        <v>0.2</v>
      </c>
      <c r="L914" s="46"/>
      <c r="M914" s="46"/>
      <c r="N914" s="27" t="s">
        <v>736</v>
      </c>
      <c r="O914" s="27" t="s">
        <v>737</v>
      </c>
    </row>
    <row r="915" spans="1:16" s="20" customFormat="1" ht="38.25" x14ac:dyDescent="0.2">
      <c r="A915" s="442" t="s">
        <v>2866</v>
      </c>
      <c r="B915" s="303" t="s">
        <v>2788</v>
      </c>
      <c r="C915" s="15" t="s">
        <v>738</v>
      </c>
      <c r="D915" s="38"/>
      <c r="E915" s="38" t="s">
        <v>21</v>
      </c>
      <c r="F915" s="38"/>
      <c r="G915" s="38"/>
      <c r="H915" s="38"/>
      <c r="I915" s="38"/>
      <c r="J915" s="46">
        <v>0.3</v>
      </c>
      <c r="K915" s="46">
        <v>0.3</v>
      </c>
      <c r="L915" s="46"/>
      <c r="M915" s="46"/>
      <c r="N915" s="38" t="s">
        <v>739</v>
      </c>
      <c r="O915" s="38"/>
    </row>
    <row r="916" spans="1:16" s="20" customFormat="1" ht="51" x14ac:dyDescent="0.2">
      <c r="A916" s="442" t="s">
        <v>2867</v>
      </c>
      <c r="B916" s="304" t="s">
        <v>2111</v>
      </c>
      <c r="C916" s="15" t="s">
        <v>740</v>
      </c>
      <c r="D916" s="38"/>
      <c r="E916" s="38"/>
      <c r="F916" s="38" t="s">
        <v>21</v>
      </c>
      <c r="G916" s="38" t="s">
        <v>21</v>
      </c>
      <c r="H916" s="38" t="s">
        <v>21</v>
      </c>
      <c r="I916" s="38"/>
      <c r="J916" s="46">
        <v>45</v>
      </c>
      <c r="K916" s="46">
        <v>45</v>
      </c>
      <c r="L916" s="46"/>
      <c r="M916" s="46"/>
      <c r="N916" s="38" t="s">
        <v>361</v>
      </c>
      <c r="O916" s="38"/>
    </row>
    <row r="917" spans="1:16" s="20" customFormat="1" ht="51" x14ac:dyDescent="0.2">
      <c r="A917" s="442" t="s">
        <v>2868</v>
      </c>
      <c r="B917" s="304" t="s">
        <v>2147</v>
      </c>
      <c r="C917" s="15" t="s">
        <v>741</v>
      </c>
      <c r="D917" s="27"/>
      <c r="E917" s="38" t="s">
        <v>21</v>
      </c>
      <c r="F917" s="38" t="s">
        <v>21</v>
      </c>
      <c r="G917" s="38" t="s">
        <v>21</v>
      </c>
      <c r="H917" s="38" t="s">
        <v>21</v>
      </c>
      <c r="I917" s="38" t="s">
        <v>21</v>
      </c>
      <c r="J917" s="46">
        <v>2.5</v>
      </c>
      <c r="K917" s="46">
        <v>1</v>
      </c>
      <c r="L917" s="46">
        <v>1.5</v>
      </c>
      <c r="M917" s="46"/>
      <c r="N917" s="38" t="s">
        <v>742</v>
      </c>
      <c r="O917" s="27" t="s">
        <v>737</v>
      </c>
      <c r="P917" s="53"/>
    </row>
    <row r="918" spans="1:16" s="20" customFormat="1" ht="63.75" x14ac:dyDescent="0.2">
      <c r="A918" s="877">
        <v>139</v>
      </c>
      <c r="B918" s="683" t="s">
        <v>3174</v>
      </c>
      <c r="C918" s="14" t="s">
        <v>743</v>
      </c>
      <c r="D918" s="141">
        <v>0</v>
      </c>
      <c r="E918" s="284">
        <v>15</v>
      </c>
      <c r="F918" s="284">
        <v>16</v>
      </c>
      <c r="G918" s="284">
        <v>20</v>
      </c>
      <c r="H918" s="284">
        <v>25</v>
      </c>
      <c r="I918" s="284">
        <v>30</v>
      </c>
      <c r="J918" s="579">
        <f>J923+J924+J925+J926+J927+J928+J929</f>
        <v>222.2</v>
      </c>
      <c r="K918" s="579">
        <f>K923+K924+K925+K926+K927+K928+K929</f>
        <v>89.2</v>
      </c>
      <c r="L918" s="579">
        <f>L923+L924+L925+L926+L927+L928+L929</f>
        <v>133</v>
      </c>
      <c r="M918" s="579">
        <f>M923+M924+M925+M926+M927+M928+M929</f>
        <v>0</v>
      </c>
      <c r="N918" s="665" t="s">
        <v>676</v>
      </c>
      <c r="O918" s="665"/>
      <c r="P918" s="53"/>
    </row>
    <row r="919" spans="1:16" s="20" customFormat="1" ht="51" x14ac:dyDescent="0.2">
      <c r="A919" s="878"/>
      <c r="B919" s="684"/>
      <c r="C919" s="14" t="s">
        <v>744</v>
      </c>
      <c r="D919" s="141">
        <v>6000</v>
      </c>
      <c r="E919" s="141">
        <v>6900</v>
      </c>
      <c r="F919" s="141">
        <v>7000</v>
      </c>
      <c r="G919" s="141">
        <v>7150</v>
      </c>
      <c r="H919" s="141">
        <v>7200</v>
      </c>
      <c r="I919" s="141">
        <v>7250</v>
      </c>
      <c r="J919" s="744"/>
      <c r="K919" s="744"/>
      <c r="L919" s="744"/>
      <c r="M919" s="744"/>
      <c r="N919" s="666"/>
      <c r="O919" s="666"/>
      <c r="P919" s="53"/>
    </row>
    <row r="920" spans="1:16" s="20" customFormat="1" ht="63.75" x14ac:dyDescent="0.2">
      <c r="A920" s="878"/>
      <c r="B920" s="684"/>
      <c r="C920" s="14" t="s">
        <v>745</v>
      </c>
      <c r="D920" s="141">
        <v>0.2</v>
      </c>
      <c r="E920" s="141">
        <v>0.3</v>
      </c>
      <c r="F920" s="141">
        <v>0.4</v>
      </c>
      <c r="G920" s="141">
        <v>0.5</v>
      </c>
      <c r="H920" s="141">
        <v>0.6</v>
      </c>
      <c r="I920" s="141">
        <v>0.7</v>
      </c>
      <c r="J920" s="744"/>
      <c r="K920" s="744"/>
      <c r="L920" s="744"/>
      <c r="M920" s="744"/>
      <c r="N920" s="666"/>
      <c r="O920" s="666"/>
      <c r="P920" s="53"/>
    </row>
    <row r="921" spans="1:16" s="20" customFormat="1" x14ac:dyDescent="0.2">
      <c r="A921" s="878"/>
      <c r="B921" s="684"/>
      <c r="C921" s="14" t="s">
        <v>746</v>
      </c>
      <c r="D921" s="141">
        <v>1500</v>
      </c>
      <c r="E921" s="141">
        <v>3200</v>
      </c>
      <c r="F921" s="141">
        <v>3500</v>
      </c>
      <c r="G921" s="141">
        <v>3700</v>
      </c>
      <c r="H921" s="141">
        <v>4000</v>
      </c>
      <c r="I921" s="141">
        <v>4300</v>
      </c>
      <c r="J921" s="744"/>
      <c r="K921" s="744"/>
      <c r="L921" s="744"/>
      <c r="M921" s="744"/>
      <c r="N921" s="666"/>
      <c r="O921" s="666"/>
      <c r="P921" s="53"/>
    </row>
    <row r="922" spans="1:16" s="20" customFormat="1" ht="51" x14ac:dyDescent="0.2">
      <c r="A922" s="879"/>
      <c r="B922" s="685"/>
      <c r="C922" s="14" t="s">
        <v>747</v>
      </c>
      <c r="D922" s="197">
        <v>50</v>
      </c>
      <c r="E922" s="284">
        <v>80</v>
      </c>
      <c r="F922" s="284">
        <v>110</v>
      </c>
      <c r="G922" s="284">
        <v>120</v>
      </c>
      <c r="H922" s="284">
        <v>140</v>
      </c>
      <c r="I922" s="284">
        <v>160</v>
      </c>
      <c r="J922" s="580"/>
      <c r="K922" s="580"/>
      <c r="L922" s="580"/>
      <c r="M922" s="580"/>
      <c r="N922" s="667"/>
      <c r="O922" s="667"/>
    </row>
    <row r="923" spans="1:16" s="20" customFormat="1" ht="51" x14ac:dyDescent="0.2">
      <c r="A923" s="442" t="s">
        <v>2861</v>
      </c>
      <c r="B923" s="303" t="s">
        <v>2291</v>
      </c>
      <c r="C923" s="15" t="s">
        <v>748</v>
      </c>
      <c r="D923" s="38"/>
      <c r="E923" s="38" t="s">
        <v>21</v>
      </c>
      <c r="F923" s="38"/>
      <c r="G923" s="38"/>
      <c r="H923" s="38"/>
      <c r="I923" s="38"/>
      <c r="J923" s="46">
        <v>2</v>
      </c>
      <c r="K923" s="46">
        <v>2</v>
      </c>
      <c r="L923" s="46"/>
      <c r="M923" s="46"/>
      <c r="N923" s="38" t="s">
        <v>361</v>
      </c>
      <c r="O923" s="38"/>
    </row>
    <row r="924" spans="1:16" s="20" customFormat="1" ht="38.25" x14ac:dyDescent="0.2">
      <c r="A924" s="442" t="s">
        <v>2862</v>
      </c>
      <c r="B924" s="303" t="s">
        <v>2460</v>
      </c>
      <c r="C924" s="15" t="s">
        <v>749</v>
      </c>
      <c r="D924" s="38"/>
      <c r="E924" s="38" t="s">
        <v>21</v>
      </c>
      <c r="F924" s="38" t="s">
        <v>21</v>
      </c>
      <c r="G924" s="38" t="s">
        <v>21</v>
      </c>
      <c r="H924" s="38"/>
      <c r="I924" s="38"/>
      <c r="J924" s="46">
        <v>5</v>
      </c>
      <c r="K924" s="46">
        <v>5</v>
      </c>
      <c r="L924" s="46"/>
      <c r="M924" s="46"/>
      <c r="N924" s="38" t="s">
        <v>361</v>
      </c>
      <c r="O924" s="38"/>
    </row>
    <row r="925" spans="1:16" s="20" customFormat="1" ht="63.75" x14ac:dyDescent="0.2">
      <c r="A925" s="442" t="s">
        <v>2863</v>
      </c>
      <c r="B925" s="303" t="s">
        <v>2545</v>
      </c>
      <c r="C925" s="15" t="s">
        <v>750</v>
      </c>
      <c r="D925" s="38"/>
      <c r="E925" s="38" t="s">
        <v>21</v>
      </c>
      <c r="F925" s="38"/>
      <c r="G925" s="38"/>
      <c r="H925" s="38"/>
      <c r="I925" s="38"/>
      <c r="J925" s="46">
        <v>0.2</v>
      </c>
      <c r="K925" s="46">
        <v>0.2</v>
      </c>
      <c r="L925" s="46"/>
      <c r="M925" s="46"/>
      <c r="N925" s="38" t="s">
        <v>361</v>
      </c>
      <c r="O925" s="38"/>
    </row>
    <row r="926" spans="1:16" s="20" customFormat="1" ht="51" x14ac:dyDescent="0.2">
      <c r="A926" s="442" t="s">
        <v>2864</v>
      </c>
      <c r="B926" s="303" t="s">
        <v>2645</v>
      </c>
      <c r="C926" s="15" t="s">
        <v>751</v>
      </c>
      <c r="D926" s="38"/>
      <c r="E926" s="38" t="s">
        <v>21</v>
      </c>
      <c r="F926" s="38" t="s">
        <v>21</v>
      </c>
      <c r="G926" s="38" t="s">
        <v>21</v>
      </c>
      <c r="H926" s="38" t="s">
        <v>21</v>
      </c>
      <c r="I926" s="38" t="s">
        <v>21</v>
      </c>
      <c r="J926" s="46">
        <v>200</v>
      </c>
      <c r="K926" s="46">
        <v>70</v>
      </c>
      <c r="L926" s="46">
        <v>130</v>
      </c>
      <c r="M926" s="46"/>
      <c r="N926" s="38" t="s">
        <v>361</v>
      </c>
      <c r="O926" s="27" t="s">
        <v>712</v>
      </c>
    </row>
    <row r="927" spans="1:16" s="20" customFormat="1" ht="51" x14ac:dyDescent="0.2">
      <c r="A927" s="442" t="s">
        <v>2865</v>
      </c>
      <c r="B927" s="304" t="s">
        <v>2756</v>
      </c>
      <c r="C927" s="15" t="s">
        <v>752</v>
      </c>
      <c r="D927" s="38"/>
      <c r="E927" s="38" t="s">
        <v>21</v>
      </c>
      <c r="F927" s="38" t="s">
        <v>21</v>
      </c>
      <c r="G927" s="38" t="s">
        <v>21</v>
      </c>
      <c r="H927" s="38" t="s">
        <v>21</v>
      </c>
      <c r="I927" s="38" t="s">
        <v>21</v>
      </c>
      <c r="J927" s="46">
        <v>10</v>
      </c>
      <c r="K927" s="46">
        <v>10</v>
      </c>
      <c r="L927" s="46"/>
      <c r="M927" s="46"/>
      <c r="N927" s="38" t="s">
        <v>361</v>
      </c>
      <c r="O927" s="38"/>
    </row>
    <row r="928" spans="1:16" s="20" customFormat="1" ht="63.75" x14ac:dyDescent="0.2">
      <c r="A928" s="442" t="s">
        <v>2866</v>
      </c>
      <c r="B928" s="304" t="s">
        <v>2789</v>
      </c>
      <c r="C928" s="15" t="s">
        <v>753</v>
      </c>
      <c r="D928" s="38"/>
      <c r="E928" s="38" t="s">
        <v>21</v>
      </c>
      <c r="F928" s="38"/>
      <c r="G928" s="38"/>
      <c r="H928" s="38"/>
      <c r="I928" s="38"/>
      <c r="J928" s="46">
        <v>4.5</v>
      </c>
      <c r="K928" s="46">
        <v>1.5</v>
      </c>
      <c r="L928" s="46">
        <v>3</v>
      </c>
      <c r="M928" s="46"/>
      <c r="N928" s="27" t="s">
        <v>754</v>
      </c>
      <c r="O928" s="754" t="s">
        <v>755</v>
      </c>
    </row>
    <row r="929" spans="1:16" s="20" customFormat="1" ht="51" x14ac:dyDescent="0.2">
      <c r="A929" s="442" t="s">
        <v>2867</v>
      </c>
      <c r="B929" s="304" t="s">
        <v>2112</v>
      </c>
      <c r="C929" s="15" t="s">
        <v>756</v>
      </c>
      <c r="D929" s="38"/>
      <c r="E929" s="38" t="s">
        <v>21</v>
      </c>
      <c r="F929" s="38" t="s">
        <v>21</v>
      </c>
      <c r="G929" s="38"/>
      <c r="H929" s="38"/>
      <c r="I929" s="38"/>
      <c r="J929" s="46">
        <v>0.5</v>
      </c>
      <c r="K929" s="46">
        <v>0.5</v>
      </c>
      <c r="L929" s="46"/>
      <c r="M929" s="46"/>
      <c r="N929" s="38" t="s">
        <v>361</v>
      </c>
      <c r="O929" s="755"/>
    </row>
    <row r="930" spans="1:16" s="20" customFormat="1" ht="38.25" x14ac:dyDescent="0.2">
      <c r="A930" s="877">
        <v>140</v>
      </c>
      <c r="B930" s="683" t="s">
        <v>3175</v>
      </c>
      <c r="C930" s="14" t="s">
        <v>1530</v>
      </c>
      <c r="D930" s="141">
        <v>0</v>
      </c>
      <c r="E930" s="141">
        <v>20</v>
      </c>
      <c r="F930" s="141">
        <v>35</v>
      </c>
      <c r="G930" s="141">
        <v>50</v>
      </c>
      <c r="H930" s="141">
        <v>70</v>
      </c>
      <c r="I930" s="141">
        <v>80</v>
      </c>
      <c r="J930" s="579">
        <f>SUM(J932:J933)</f>
        <v>16.2</v>
      </c>
      <c r="K930" s="579">
        <f>SUM(K932:K933)</f>
        <v>16.2</v>
      </c>
      <c r="L930" s="579">
        <f>SUM(L932:L933)</f>
        <v>0</v>
      </c>
      <c r="M930" s="579">
        <f>SUM(M932:M933)</f>
        <v>0</v>
      </c>
      <c r="N930" s="665" t="s">
        <v>676</v>
      </c>
      <c r="O930" s="665"/>
    </row>
    <row r="931" spans="1:16" s="20" customFormat="1" ht="38.25" x14ac:dyDescent="0.2">
      <c r="A931" s="879"/>
      <c r="B931" s="685"/>
      <c r="C931" s="14" t="s">
        <v>757</v>
      </c>
      <c r="D931" s="141">
        <v>80</v>
      </c>
      <c r="E931" s="141">
        <v>85</v>
      </c>
      <c r="F931" s="141">
        <v>90</v>
      </c>
      <c r="G931" s="141">
        <v>95</v>
      </c>
      <c r="H931" s="141">
        <v>100</v>
      </c>
      <c r="I931" s="141">
        <v>100</v>
      </c>
      <c r="J931" s="580"/>
      <c r="K931" s="580"/>
      <c r="L931" s="580"/>
      <c r="M931" s="580"/>
      <c r="N931" s="667"/>
      <c r="O931" s="667"/>
    </row>
    <row r="932" spans="1:16" s="19" customFormat="1" ht="51" x14ac:dyDescent="0.2">
      <c r="A932" s="442" t="s">
        <v>2861</v>
      </c>
      <c r="B932" s="301" t="s">
        <v>2292</v>
      </c>
      <c r="C932" s="16" t="s">
        <v>1531</v>
      </c>
      <c r="D932" s="4"/>
      <c r="E932" s="4" t="s">
        <v>21</v>
      </c>
      <c r="F932" s="4" t="s">
        <v>21</v>
      </c>
      <c r="G932" s="4"/>
      <c r="H932" s="4"/>
      <c r="I932" s="4"/>
      <c r="J932" s="46">
        <v>0.2</v>
      </c>
      <c r="K932" s="46">
        <v>0.2</v>
      </c>
      <c r="L932" s="46"/>
      <c r="M932" s="46"/>
      <c r="N932" s="286" t="s">
        <v>361</v>
      </c>
      <c r="O932" s="4"/>
      <c r="P932" s="20"/>
    </row>
    <row r="933" spans="1:16" s="19" customFormat="1" ht="25.5" x14ac:dyDescent="0.2">
      <c r="A933" s="442" t="s">
        <v>2862</v>
      </c>
      <c r="B933" s="313" t="s">
        <v>2461</v>
      </c>
      <c r="C933" s="16" t="s">
        <v>758</v>
      </c>
      <c r="D933" s="4"/>
      <c r="E933" s="4" t="s">
        <v>21</v>
      </c>
      <c r="F933" s="4" t="s">
        <v>21</v>
      </c>
      <c r="G933" s="4"/>
      <c r="H933" s="4"/>
      <c r="I933" s="4"/>
      <c r="J933" s="46">
        <v>16</v>
      </c>
      <c r="K933" s="46">
        <v>16</v>
      </c>
      <c r="L933" s="46"/>
      <c r="M933" s="46"/>
      <c r="N933" s="286" t="s">
        <v>680</v>
      </c>
      <c r="O933" s="4"/>
      <c r="P933" s="20"/>
    </row>
    <row r="934" spans="1:16" s="20" customFormat="1" ht="38.25" x14ac:dyDescent="0.2">
      <c r="A934" s="877">
        <v>141</v>
      </c>
      <c r="B934" s="775" t="s">
        <v>3176</v>
      </c>
      <c r="C934" s="54" t="s">
        <v>759</v>
      </c>
      <c r="D934" s="281">
        <v>24.1</v>
      </c>
      <c r="E934" s="281">
        <v>23.2</v>
      </c>
      <c r="F934" s="281">
        <v>22.6</v>
      </c>
      <c r="G934" s="281">
        <v>21.7</v>
      </c>
      <c r="H934" s="50">
        <v>21</v>
      </c>
      <c r="I934" s="50">
        <v>20</v>
      </c>
      <c r="J934" s="756">
        <f>J939</f>
        <v>369.3</v>
      </c>
      <c r="K934" s="756">
        <f>K939</f>
        <v>238.75</v>
      </c>
      <c r="L934" s="756">
        <f>L939</f>
        <v>70.55</v>
      </c>
      <c r="M934" s="756">
        <f>M939</f>
        <v>60</v>
      </c>
      <c r="N934" s="756" t="s">
        <v>676</v>
      </c>
      <c r="O934" s="756"/>
    </row>
    <row r="935" spans="1:16" s="20" customFormat="1" ht="38.25" x14ac:dyDescent="0.2">
      <c r="A935" s="878"/>
      <c r="B935" s="776"/>
      <c r="C935" s="54" t="s">
        <v>760</v>
      </c>
      <c r="D935" s="50">
        <v>84</v>
      </c>
      <c r="E935" s="281">
        <v>85.5</v>
      </c>
      <c r="F935" s="281">
        <v>86.8</v>
      </c>
      <c r="G935" s="50">
        <v>89</v>
      </c>
      <c r="H935" s="281">
        <v>91.8</v>
      </c>
      <c r="I935" s="281">
        <v>95.5</v>
      </c>
      <c r="J935" s="757"/>
      <c r="K935" s="757"/>
      <c r="L935" s="757"/>
      <c r="M935" s="757"/>
      <c r="N935" s="757"/>
      <c r="O935" s="757"/>
    </row>
    <row r="936" spans="1:16" s="20" customFormat="1" ht="25.5" x14ac:dyDescent="0.2">
      <c r="A936" s="878"/>
      <c r="B936" s="776"/>
      <c r="C936" s="54" t="s">
        <v>761</v>
      </c>
      <c r="D936" s="281">
        <v>18.2</v>
      </c>
      <c r="E936" s="281">
        <v>17.899999999999999</v>
      </c>
      <c r="F936" s="281">
        <v>17.100000000000001</v>
      </c>
      <c r="G936" s="281">
        <v>16.7</v>
      </c>
      <c r="H936" s="281">
        <v>15.9</v>
      </c>
      <c r="I936" s="50">
        <v>15.1</v>
      </c>
      <c r="J936" s="757"/>
      <c r="K936" s="757"/>
      <c r="L936" s="757"/>
      <c r="M936" s="757"/>
      <c r="N936" s="757"/>
      <c r="O936" s="757"/>
    </row>
    <row r="937" spans="1:16" s="20" customFormat="1" ht="25.5" x14ac:dyDescent="0.2">
      <c r="A937" s="878"/>
      <c r="B937" s="776"/>
      <c r="C937" s="54" t="s">
        <v>762</v>
      </c>
      <c r="D937" s="281">
        <v>14.8</v>
      </c>
      <c r="E937" s="281">
        <v>13.8</v>
      </c>
      <c r="F937" s="281">
        <v>13.1</v>
      </c>
      <c r="G937" s="281">
        <v>12.7</v>
      </c>
      <c r="H937" s="281">
        <v>12.2</v>
      </c>
      <c r="I937" s="50">
        <v>11.8</v>
      </c>
      <c r="J937" s="757"/>
      <c r="K937" s="757"/>
      <c r="L937" s="757"/>
      <c r="M937" s="757"/>
      <c r="N937" s="757"/>
      <c r="O937" s="757"/>
    </row>
    <row r="938" spans="1:16" s="20" customFormat="1" ht="63.75" x14ac:dyDescent="0.2">
      <c r="A938" s="879"/>
      <c r="B938" s="777"/>
      <c r="C938" s="54" t="s">
        <v>763</v>
      </c>
      <c r="D938" s="50">
        <v>52</v>
      </c>
      <c r="E938" s="281">
        <v>53.2</v>
      </c>
      <c r="F938" s="281">
        <v>54.5</v>
      </c>
      <c r="G938" s="281">
        <v>55.1</v>
      </c>
      <c r="H938" s="281">
        <v>55.7</v>
      </c>
      <c r="I938" s="281">
        <v>56.1</v>
      </c>
      <c r="J938" s="758"/>
      <c r="K938" s="758"/>
      <c r="L938" s="758"/>
      <c r="M938" s="758"/>
      <c r="N938" s="758"/>
      <c r="O938" s="758"/>
    </row>
    <row r="939" spans="1:16" s="20" customFormat="1" ht="153" x14ac:dyDescent="0.2">
      <c r="A939" s="877">
        <v>142</v>
      </c>
      <c r="B939" s="692" t="s">
        <v>3177</v>
      </c>
      <c r="C939" s="13" t="s">
        <v>764</v>
      </c>
      <c r="D939" s="89">
        <v>90</v>
      </c>
      <c r="E939" s="283">
        <v>95</v>
      </c>
      <c r="F939" s="283">
        <v>97</v>
      </c>
      <c r="G939" s="283">
        <v>98</v>
      </c>
      <c r="H939" s="283">
        <v>99</v>
      </c>
      <c r="I939" s="89">
        <v>100</v>
      </c>
      <c r="J939" s="653">
        <f>J942+J950+J954+J960</f>
        <v>369.3</v>
      </c>
      <c r="K939" s="653">
        <f>K942+K950+K954+K960</f>
        <v>238.75</v>
      </c>
      <c r="L939" s="653">
        <f>L942+L950+L954+L960</f>
        <v>70.55</v>
      </c>
      <c r="M939" s="653">
        <f>M942+M950+M954+M960</f>
        <v>60</v>
      </c>
      <c r="N939" s="656" t="s">
        <v>676</v>
      </c>
      <c r="O939" s="656"/>
    </row>
    <row r="940" spans="1:16" s="20" customFormat="1" ht="63.75" x14ac:dyDescent="0.2">
      <c r="A940" s="878"/>
      <c r="B940" s="759"/>
      <c r="C940" s="13" t="s">
        <v>765</v>
      </c>
      <c r="D940" s="89">
        <v>96.7</v>
      </c>
      <c r="E940" s="283">
        <v>97.1</v>
      </c>
      <c r="F940" s="283">
        <v>97.3</v>
      </c>
      <c r="G940" s="283">
        <v>97.5</v>
      </c>
      <c r="H940" s="283">
        <v>97.7</v>
      </c>
      <c r="I940" s="89">
        <v>97.9</v>
      </c>
      <c r="J940" s="654"/>
      <c r="K940" s="654"/>
      <c r="L940" s="654"/>
      <c r="M940" s="654"/>
      <c r="N940" s="657"/>
      <c r="O940" s="657"/>
    </row>
    <row r="941" spans="1:16" s="20" customFormat="1" ht="63.75" x14ac:dyDescent="0.2">
      <c r="A941" s="879"/>
      <c r="B941" s="693"/>
      <c r="C941" s="13" t="s">
        <v>766</v>
      </c>
      <c r="D941" s="89">
        <v>10</v>
      </c>
      <c r="E941" s="89">
        <v>40</v>
      </c>
      <c r="F941" s="89">
        <v>50</v>
      </c>
      <c r="G941" s="89">
        <v>60</v>
      </c>
      <c r="H941" s="89">
        <v>70</v>
      </c>
      <c r="I941" s="89">
        <v>80</v>
      </c>
      <c r="J941" s="655"/>
      <c r="K941" s="655"/>
      <c r="L941" s="655"/>
      <c r="M941" s="655"/>
      <c r="N941" s="658"/>
      <c r="O941" s="658"/>
    </row>
    <row r="942" spans="1:16" s="20" customFormat="1" ht="38.25" x14ac:dyDescent="0.2">
      <c r="A942" s="877">
        <v>143</v>
      </c>
      <c r="B942" s="683" t="s">
        <v>3178</v>
      </c>
      <c r="C942" s="14" t="s">
        <v>767</v>
      </c>
      <c r="D942" s="284">
        <v>125</v>
      </c>
      <c r="E942" s="284">
        <v>132</v>
      </c>
      <c r="F942" s="284">
        <v>35</v>
      </c>
      <c r="G942" s="284">
        <v>30</v>
      </c>
      <c r="H942" s="284">
        <v>30</v>
      </c>
      <c r="I942" s="284">
        <v>30</v>
      </c>
      <c r="J942" s="579">
        <f>J946+J947+J948+J949</f>
        <v>150.80000000000001</v>
      </c>
      <c r="K942" s="579">
        <f>K946+K947+K948+K949</f>
        <v>90.8</v>
      </c>
      <c r="L942" s="579">
        <f>L946+L947+L948+L949</f>
        <v>0</v>
      </c>
      <c r="M942" s="579">
        <f>M946+M947+M948+M949</f>
        <v>60</v>
      </c>
      <c r="N942" s="579" t="s">
        <v>676</v>
      </c>
      <c r="O942" s="579"/>
    </row>
    <row r="943" spans="1:16" s="20" customFormat="1" ht="25.5" x14ac:dyDescent="0.2">
      <c r="A943" s="878"/>
      <c r="B943" s="684"/>
      <c r="C943" s="14" t="s">
        <v>768</v>
      </c>
      <c r="D943" s="141">
        <v>60</v>
      </c>
      <c r="E943" s="141">
        <v>68</v>
      </c>
      <c r="F943" s="141">
        <v>75</v>
      </c>
      <c r="G943" s="141">
        <v>82</v>
      </c>
      <c r="H943" s="141">
        <v>86</v>
      </c>
      <c r="I943" s="141">
        <v>90</v>
      </c>
      <c r="J943" s="744"/>
      <c r="K943" s="744"/>
      <c r="L943" s="744"/>
      <c r="M943" s="744"/>
      <c r="N943" s="744"/>
      <c r="O943" s="744"/>
    </row>
    <row r="944" spans="1:16" s="20" customFormat="1" ht="51" x14ac:dyDescent="0.2">
      <c r="A944" s="878"/>
      <c r="B944" s="684"/>
      <c r="C944" s="14" t="s">
        <v>769</v>
      </c>
      <c r="D944" s="141">
        <v>60</v>
      </c>
      <c r="E944" s="141">
        <v>63</v>
      </c>
      <c r="F944" s="141">
        <v>65</v>
      </c>
      <c r="G944" s="141">
        <v>68</v>
      </c>
      <c r="H944" s="141">
        <v>70</v>
      </c>
      <c r="I944" s="141">
        <v>75</v>
      </c>
      <c r="J944" s="744"/>
      <c r="K944" s="744"/>
      <c r="L944" s="744"/>
      <c r="M944" s="744"/>
      <c r="N944" s="744"/>
      <c r="O944" s="744"/>
    </row>
    <row r="945" spans="1:16" s="20" customFormat="1" ht="38.25" x14ac:dyDescent="0.2">
      <c r="A945" s="879"/>
      <c r="B945" s="685"/>
      <c r="C945" s="14" t="s">
        <v>770</v>
      </c>
      <c r="D945" s="141">
        <v>20</v>
      </c>
      <c r="E945" s="141">
        <v>20</v>
      </c>
      <c r="F945" s="141">
        <v>20</v>
      </c>
      <c r="G945" s="141">
        <v>20</v>
      </c>
      <c r="H945" s="141">
        <v>20</v>
      </c>
      <c r="I945" s="141">
        <v>20</v>
      </c>
      <c r="J945" s="580"/>
      <c r="K945" s="580"/>
      <c r="L945" s="580"/>
      <c r="M945" s="580"/>
      <c r="N945" s="580"/>
      <c r="O945" s="580"/>
    </row>
    <row r="946" spans="1:16" s="19" customFormat="1" ht="38.25" x14ac:dyDescent="0.2">
      <c r="A946" s="442" t="s">
        <v>2861</v>
      </c>
      <c r="B946" s="304" t="s">
        <v>2293</v>
      </c>
      <c r="C946" s="15" t="s">
        <v>771</v>
      </c>
      <c r="D946" s="4"/>
      <c r="E946" s="4" t="s">
        <v>21</v>
      </c>
      <c r="F946" s="4" t="s">
        <v>21</v>
      </c>
      <c r="G946" s="4" t="s">
        <v>21</v>
      </c>
      <c r="H946" s="4" t="s">
        <v>21</v>
      </c>
      <c r="I946" s="4" t="s">
        <v>21</v>
      </c>
      <c r="J946" s="46">
        <f>K946+L946+M946</f>
        <v>100</v>
      </c>
      <c r="K946" s="46">
        <v>60</v>
      </c>
      <c r="L946" s="46"/>
      <c r="M946" s="46">
        <v>40</v>
      </c>
      <c r="N946" s="4" t="s">
        <v>772</v>
      </c>
      <c r="O946" s="4"/>
      <c r="P946" s="20"/>
    </row>
    <row r="947" spans="1:16" s="19" customFormat="1" ht="51" x14ac:dyDescent="0.2">
      <c r="A947" s="442" t="s">
        <v>2862</v>
      </c>
      <c r="B947" s="303" t="s">
        <v>2462</v>
      </c>
      <c r="C947" s="15" t="s">
        <v>773</v>
      </c>
      <c r="D947" s="4"/>
      <c r="E947" s="4" t="s">
        <v>21</v>
      </c>
      <c r="F947" s="4" t="s">
        <v>21</v>
      </c>
      <c r="G947" s="4" t="s">
        <v>21</v>
      </c>
      <c r="H947" s="4" t="s">
        <v>21</v>
      </c>
      <c r="I947" s="4" t="s">
        <v>21</v>
      </c>
      <c r="J947" s="46">
        <v>50</v>
      </c>
      <c r="K947" s="46">
        <v>30</v>
      </c>
      <c r="L947" s="46"/>
      <c r="M947" s="46">
        <v>20</v>
      </c>
      <c r="N947" s="4" t="s">
        <v>772</v>
      </c>
      <c r="O947" s="4"/>
      <c r="P947" s="20"/>
    </row>
    <row r="948" spans="1:16" s="19" customFormat="1" ht="76.5" x14ac:dyDescent="0.2">
      <c r="A948" s="442" t="s">
        <v>2863</v>
      </c>
      <c r="B948" s="301" t="s">
        <v>2546</v>
      </c>
      <c r="C948" s="16" t="s">
        <v>774</v>
      </c>
      <c r="D948" s="4"/>
      <c r="E948" s="4" t="s">
        <v>21</v>
      </c>
      <c r="F948" s="4" t="s">
        <v>21</v>
      </c>
      <c r="G948" s="4"/>
      <c r="H948" s="4"/>
      <c r="I948" s="4"/>
      <c r="J948" s="46">
        <v>0.5</v>
      </c>
      <c r="K948" s="46">
        <v>0.5</v>
      </c>
      <c r="L948" s="46"/>
      <c r="M948" s="46"/>
      <c r="N948" s="4" t="s">
        <v>361</v>
      </c>
      <c r="O948" s="4"/>
      <c r="P948" s="20"/>
    </row>
    <row r="949" spans="1:16" s="19" customFormat="1" ht="51" x14ac:dyDescent="0.2">
      <c r="A949" s="442" t="s">
        <v>2864</v>
      </c>
      <c r="B949" s="345" t="s">
        <v>2646</v>
      </c>
      <c r="C949" s="16" t="s">
        <v>753</v>
      </c>
      <c r="D949" s="4"/>
      <c r="E949" s="4" t="s">
        <v>21</v>
      </c>
      <c r="F949" s="4"/>
      <c r="G949" s="4"/>
      <c r="H949" s="4"/>
      <c r="I949" s="4"/>
      <c r="J949" s="46">
        <v>0.3</v>
      </c>
      <c r="K949" s="46">
        <v>0.3</v>
      </c>
      <c r="L949" s="46"/>
      <c r="M949" s="46"/>
      <c r="N949" s="38"/>
      <c r="O949" s="4"/>
      <c r="P949" s="20"/>
    </row>
    <row r="950" spans="1:16" s="19" customFormat="1" ht="51" x14ac:dyDescent="0.2">
      <c r="A950" s="877">
        <v>144</v>
      </c>
      <c r="B950" s="683" t="s">
        <v>3179</v>
      </c>
      <c r="C950" s="14" t="s">
        <v>1532</v>
      </c>
      <c r="D950" s="284">
        <v>162</v>
      </c>
      <c r="E950" s="284">
        <v>170</v>
      </c>
      <c r="F950" s="284">
        <v>176</v>
      </c>
      <c r="G950" s="284">
        <v>182</v>
      </c>
      <c r="H950" s="284">
        <v>196</v>
      </c>
      <c r="I950" s="284">
        <v>203</v>
      </c>
      <c r="J950" s="579">
        <f>SUM(J952:J953)</f>
        <v>100.3</v>
      </c>
      <c r="K950" s="579">
        <f>SUM(K952:K953)</f>
        <v>100.3</v>
      </c>
      <c r="L950" s="579">
        <f>SUM(L952:L953)</f>
        <v>0</v>
      </c>
      <c r="M950" s="579">
        <f>SUM(M952:M953)</f>
        <v>0</v>
      </c>
      <c r="N950" s="665" t="s">
        <v>676</v>
      </c>
      <c r="O950" s="665"/>
      <c r="P950" s="20"/>
    </row>
    <row r="951" spans="1:16" s="19" customFormat="1" ht="51" x14ac:dyDescent="0.2">
      <c r="A951" s="879"/>
      <c r="B951" s="685"/>
      <c r="C951" s="14" t="s">
        <v>775</v>
      </c>
      <c r="D951" s="284">
        <v>4</v>
      </c>
      <c r="E951" s="284">
        <v>6</v>
      </c>
      <c r="F951" s="284">
        <v>8</v>
      </c>
      <c r="G951" s="284">
        <v>10</v>
      </c>
      <c r="H951" s="284">
        <v>12</v>
      </c>
      <c r="I951" s="284">
        <v>15</v>
      </c>
      <c r="J951" s="580"/>
      <c r="K951" s="580"/>
      <c r="L951" s="580"/>
      <c r="M951" s="580"/>
      <c r="N951" s="667"/>
      <c r="O951" s="667"/>
      <c r="P951" s="20"/>
    </row>
    <row r="952" spans="1:16" s="19" customFormat="1" ht="76.5" x14ac:dyDescent="0.2">
      <c r="A952" s="442" t="s">
        <v>2861</v>
      </c>
      <c r="B952" s="301" t="s">
        <v>2463</v>
      </c>
      <c r="C952" s="16" t="s">
        <v>776</v>
      </c>
      <c r="D952" s="286"/>
      <c r="E952" s="4"/>
      <c r="F952" s="4" t="s">
        <v>21</v>
      </c>
      <c r="G952" s="4"/>
      <c r="H952" s="4"/>
      <c r="I952" s="4"/>
      <c r="J952" s="46">
        <v>0.3</v>
      </c>
      <c r="K952" s="46">
        <v>0.3</v>
      </c>
      <c r="L952" s="46"/>
      <c r="M952" s="46"/>
      <c r="N952" s="4" t="s">
        <v>361</v>
      </c>
      <c r="O952" s="286" t="s">
        <v>777</v>
      </c>
      <c r="P952" s="20"/>
    </row>
    <row r="953" spans="1:16" s="19" customFormat="1" ht="38.25" x14ac:dyDescent="0.2">
      <c r="A953" s="442" t="s">
        <v>2862</v>
      </c>
      <c r="B953" s="301" t="s">
        <v>2464</v>
      </c>
      <c r="C953" s="16" t="s">
        <v>778</v>
      </c>
      <c r="D953" s="4"/>
      <c r="E953" s="4"/>
      <c r="F953" s="4" t="s">
        <v>21</v>
      </c>
      <c r="G953" s="4" t="s">
        <v>21</v>
      </c>
      <c r="H953" s="4"/>
      <c r="I953" s="4"/>
      <c r="J953" s="46">
        <v>100</v>
      </c>
      <c r="K953" s="46">
        <v>100</v>
      </c>
      <c r="L953" s="46"/>
      <c r="M953" s="46"/>
      <c r="N953" s="4" t="s">
        <v>361</v>
      </c>
      <c r="O953" s="4"/>
      <c r="P953" s="20"/>
    </row>
    <row r="954" spans="1:16" s="19" customFormat="1" ht="38.25" x14ac:dyDescent="0.2">
      <c r="A954" s="877">
        <v>145</v>
      </c>
      <c r="B954" s="683" t="s">
        <v>3180</v>
      </c>
      <c r="C954" s="14" t="s">
        <v>779</v>
      </c>
      <c r="D954" s="284">
        <v>0</v>
      </c>
      <c r="E954" s="284">
        <v>20</v>
      </c>
      <c r="F954" s="284">
        <v>45</v>
      </c>
      <c r="G954" s="284">
        <v>55</v>
      </c>
      <c r="H954" s="284">
        <v>75</v>
      </c>
      <c r="I954" s="284">
        <v>100</v>
      </c>
      <c r="J954" s="579">
        <f>SUM(J956:J959)</f>
        <v>100.7</v>
      </c>
      <c r="K954" s="579">
        <f>SUM(K956:K959)</f>
        <v>30.4</v>
      </c>
      <c r="L954" s="579">
        <f>SUM(L956:L959)</f>
        <v>70.3</v>
      </c>
      <c r="M954" s="579">
        <f>SUM(M956:M959)</f>
        <v>0</v>
      </c>
      <c r="N954" s="665" t="s">
        <v>676</v>
      </c>
      <c r="O954" s="665"/>
      <c r="P954" s="20"/>
    </row>
    <row r="955" spans="1:16" s="19" customFormat="1" ht="25.5" x14ac:dyDescent="0.2">
      <c r="A955" s="879"/>
      <c r="B955" s="685"/>
      <c r="C955" s="14" t="s">
        <v>780</v>
      </c>
      <c r="D955" s="284">
        <v>5</v>
      </c>
      <c r="E955" s="284">
        <v>10</v>
      </c>
      <c r="F955" s="284">
        <v>15</v>
      </c>
      <c r="G955" s="284">
        <v>25</v>
      </c>
      <c r="H955" s="284">
        <v>35</v>
      </c>
      <c r="I955" s="284">
        <v>50</v>
      </c>
      <c r="J955" s="580"/>
      <c r="K955" s="580"/>
      <c r="L955" s="580"/>
      <c r="M955" s="580"/>
      <c r="N955" s="667"/>
      <c r="O955" s="667"/>
      <c r="P955" s="20"/>
    </row>
    <row r="956" spans="1:16" s="19" customFormat="1" ht="76.5" x14ac:dyDescent="0.2">
      <c r="A956" s="442" t="s">
        <v>2861</v>
      </c>
      <c r="B956" s="301" t="s">
        <v>2294</v>
      </c>
      <c r="C956" s="16" t="s">
        <v>781</v>
      </c>
      <c r="D956" s="4"/>
      <c r="E956" s="4" t="s">
        <v>21</v>
      </c>
      <c r="F956" s="4" t="s">
        <v>21</v>
      </c>
      <c r="G956" s="4"/>
      <c r="H956" s="4"/>
      <c r="I956" s="4"/>
      <c r="J956" s="46">
        <v>0.2</v>
      </c>
      <c r="K956" s="46">
        <v>0.1</v>
      </c>
      <c r="L956" s="46">
        <v>0.1</v>
      </c>
      <c r="M956" s="46"/>
      <c r="N956" s="4" t="s">
        <v>361</v>
      </c>
      <c r="O956" s="4" t="s">
        <v>143</v>
      </c>
      <c r="P956" s="20"/>
    </row>
    <row r="957" spans="1:16" s="19" customFormat="1" ht="89.25" x14ac:dyDescent="0.2">
      <c r="A957" s="442" t="s">
        <v>2862</v>
      </c>
      <c r="B957" s="301" t="s">
        <v>2465</v>
      </c>
      <c r="C957" s="16" t="s">
        <v>782</v>
      </c>
      <c r="D957" s="4"/>
      <c r="E957" s="4" t="s">
        <v>21</v>
      </c>
      <c r="F957" s="4" t="s">
        <v>21</v>
      </c>
      <c r="G957" s="4"/>
      <c r="H957" s="4"/>
      <c r="I957" s="4"/>
      <c r="J957" s="46">
        <v>0.2</v>
      </c>
      <c r="K957" s="46">
        <v>0.1</v>
      </c>
      <c r="L957" s="46">
        <v>0.1</v>
      </c>
      <c r="M957" s="46"/>
      <c r="N957" s="4" t="s">
        <v>361</v>
      </c>
      <c r="O957" s="4" t="s">
        <v>143</v>
      </c>
      <c r="P957" s="20"/>
    </row>
    <row r="958" spans="1:16" s="19" customFormat="1" ht="25.5" x14ac:dyDescent="0.2">
      <c r="A958" s="442" t="s">
        <v>2863</v>
      </c>
      <c r="B958" s="301" t="s">
        <v>2547</v>
      </c>
      <c r="C958" s="16" t="s">
        <v>753</v>
      </c>
      <c r="D958" s="286"/>
      <c r="E958" s="4" t="s">
        <v>21</v>
      </c>
      <c r="F958" s="4" t="s">
        <v>21</v>
      </c>
      <c r="G958" s="4" t="s">
        <v>21</v>
      </c>
      <c r="H958" s="4"/>
      <c r="I958" s="4"/>
      <c r="J958" s="46">
        <v>0.3</v>
      </c>
      <c r="K958" s="46">
        <v>0.2</v>
      </c>
      <c r="L958" s="46">
        <v>0.1</v>
      </c>
      <c r="M958" s="46"/>
      <c r="N958" s="4" t="s">
        <v>361</v>
      </c>
      <c r="O958" s="286" t="s">
        <v>783</v>
      </c>
      <c r="P958" s="20"/>
    </row>
    <row r="959" spans="1:16" s="19" customFormat="1" ht="25.5" x14ac:dyDescent="0.2">
      <c r="A959" s="442" t="s">
        <v>2864</v>
      </c>
      <c r="B959" s="345" t="s">
        <v>2647</v>
      </c>
      <c r="C959" s="16" t="s">
        <v>784</v>
      </c>
      <c r="D959" s="286"/>
      <c r="E959" s="4" t="s">
        <v>21</v>
      </c>
      <c r="F959" s="4" t="s">
        <v>21</v>
      </c>
      <c r="G959" s="4" t="s">
        <v>21</v>
      </c>
      <c r="H959" s="4" t="s">
        <v>21</v>
      </c>
      <c r="I959" s="4" t="s">
        <v>21</v>
      </c>
      <c r="J959" s="46">
        <v>100</v>
      </c>
      <c r="K959" s="46">
        <v>30</v>
      </c>
      <c r="L959" s="46">
        <v>70</v>
      </c>
      <c r="M959" s="46"/>
      <c r="N959" s="4" t="s">
        <v>361</v>
      </c>
      <c r="O959" s="286" t="s">
        <v>785</v>
      </c>
      <c r="P959" s="20"/>
    </row>
    <row r="960" spans="1:16" s="19" customFormat="1" ht="38.25" x14ac:dyDescent="0.2">
      <c r="A960" s="877">
        <v>146</v>
      </c>
      <c r="B960" s="683" t="s">
        <v>3181</v>
      </c>
      <c r="C960" s="14" t="s">
        <v>1533</v>
      </c>
      <c r="D960" s="282">
        <v>0</v>
      </c>
      <c r="E960" s="284">
        <v>1</v>
      </c>
      <c r="F960" s="284">
        <v>2</v>
      </c>
      <c r="G960" s="284">
        <v>3</v>
      </c>
      <c r="H960" s="284">
        <v>4</v>
      </c>
      <c r="I960" s="284">
        <v>5</v>
      </c>
      <c r="J960" s="665">
        <f>SUM(J964:J970)</f>
        <v>17.5</v>
      </c>
      <c r="K960" s="615">
        <f>SUM(K964:K970)</f>
        <v>17.25</v>
      </c>
      <c r="L960" s="615">
        <f>SUM(L964:L970)</f>
        <v>0.25</v>
      </c>
      <c r="M960" s="579">
        <f>SUM(M964:M970)</f>
        <v>0</v>
      </c>
      <c r="N960" s="665" t="s">
        <v>676</v>
      </c>
      <c r="O960" s="711"/>
      <c r="P960" s="51"/>
    </row>
    <row r="961" spans="1:16" s="19" customFormat="1" ht="25.5" x14ac:dyDescent="0.2">
      <c r="A961" s="878"/>
      <c r="B961" s="684"/>
      <c r="C961" s="14" t="s">
        <v>1534</v>
      </c>
      <c r="D961" s="282">
        <v>40</v>
      </c>
      <c r="E961" s="284">
        <v>60</v>
      </c>
      <c r="F961" s="284">
        <v>80</v>
      </c>
      <c r="G961" s="284">
        <v>95</v>
      </c>
      <c r="H961" s="284">
        <v>120</v>
      </c>
      <c r="I961" s="284">
        <v>150</v>
      </c>
      <c r="J961" s="666"/>
      <c r="K961" s="616"/>
      <c r="L961" s="616"/>
      <c r="M961" s="744"/>
      <c r="N961" s="666"/>
      <c r="O961" s="712"/>
      <c r="P961" s="51"/>
    </row>
    <row r="962" spans="1:16" s="19" customFormat="1" ht="38.25" x14ac:dyDescent="0.2">
      <c r="A962" s="878"/>
      <c r="B962" s="684"/>
      <c r="C962" s="14" t="s">
        <v>786</v>
      </c>
      <c r="D962" s="282">
        <v>20</v>
      </c>
      <c r="E962" s="284">
        <v>25</v>
      </c>
      <c r="F962" s="284">
        <v>30</v>
      </c>
      <c r="G962" s="284">
        <v>30</v>
      </c>
      <c r="H962" s="284">
        <v>30</v>
      </c>
      <c r="I962" s="284">
        <v>30</v>
      </c>
      <c r="J962" s="666"/>
      <c r="K962" s="616"/>
      <c r="L962" s="616"/>
      <c r="M962" s="744"/>
      <c r="N962" s="666"/>
      <c r="O962" s="712"/>
      <c r="P962" s="51"/>
    </row>
    <row r="963" spans="1:16" s="19" customFormat="1" ht="38.25" x14ac:dyDescent="0.2">
      <c r="A963" s="879"/>
      <c r="B963" s="685"/>
      <c r="C963" s="14" t="s">
        <v>787</v>
      </c>
      <c r="D963" s="282">
        <v>12</v>
      </c>
      <c r="E963" s="284">
        <v>17</v>
      </c>
      <c r="F963" s="284">
        <v>22</v>
      </c>
      <c r="G963" s="284">
        <v>25</v>
      </c>
      <c r="H963" s="284">
        <v>30</v>
      </c>
      <c r="I963" s="284">
        <v>30</v>
      </c>
      <c r="J963" s="667"/>
      <c r="K963" s="617"/>
      <c r="L963" s="617"/>
      <c r="M963" s="580"/>
      <c r="N963" s="667"/>
      <c r="O963" s="760"/>
      <c r="P963" s="51"/>
    </row>
    <row r="964" spans="1:16" s="19" customFormat="1" ht="76.5" x14ac:dyDescent="0.2">
      <c r="A964" s="442" t="s">
        <v>2861</v>
      </c>
      <c r="B964" s="301" t="s">
        <v>2295</v>
      </c>
      <c r="C964" s="16" t="s">
        <v>788</v>
      </c>
      <c r="D964" s="286"/>
      <c r="E964" s="4"/>
      <c r="F964" s="4" t="s">
        <v>21</v>
      </c>
      <c r="G964" s="4" t="s">
        <v>21</v>
      </c>
      <c r="H964" s="4" t="s">
        <v>21</v>
      </c>
      <c r="I964" s="4" t="s">
        <v>21</v>
      </c>
      <c r="J964" s="46">
        <v>0.3</v>
      </c>
      <c r="K964" s="40">
        <v>0.15</v>
      </c>
      <c r="L964" s="40">
        <v>0.15</v>
      </c>
      <c r="M964" s="46"/>
      <c r="N964" s="4" t="s">
        <v>361</v>
      </c>
      <c r="O964" s="286" t="s">
        <v>777</v>
      </c>
      <c r="P964" s="20"/>
    </row>
    <row r="965" spans="1:16" s="19" customFormat="1" ht="25.5" x14ac:dyDescent="0.2">
      <c r="A965" s="442" t="s">
        <v>2862</v>
      </c>
      <c r="B965" s="301" t="s">
        <v>2466</v>
      </c>
      <c r="C965" s="16" t="s">
        <v>789</v>
      </c>
      <c r="D965" s="4"/>
      <c r="E965" s="4" t="s">
        <v>21</v>
      </c>
      <c r="F965" s="4" t="s">
        <v>21</v>
      </c>
      <c r="G965" s="4" t="s">
        <v>21</v>
      </c>
      <c r="H965" s="4" t="s">
        <v>21</v>
      </c>
      <c r="I965" s="4" t="s">
        <v>21</v>
      </c>
      <c r="J965" s="46">
        <v>15</v>
      </c>
      <c r="K965" s="46">
        <v>15</v>
      </c>
      <c r="L965" s="46"/>
      <c r="M965" s="46"/>
      <c r="N965" s="4" t="s">
        <v>361</v>
      </c>
      <c r="O965" s="4"/>
      <c r="P965" s="20"/>
    </row>
    <row r="966" spans="1:16" s="19" customFormat="1" ht="38.25" x14ac:dyDescent="0.2">
      <c r="A966" s="442" t="s">
        <v>2863</v>
      </c>
      <c r="B966" s="301" t="s">
        <v>2548</v>
      </c>
      <c r="C966" s="16" t="s">
        <v>790</v>
      </c>
      <c r="D966" s="4"/>
      <c r="E966" s="4" t="s">
        <v>21</v>
      </c>
      <c r="F966" s="4"/>
      <c r="G966" s="4"/>
      <c r="H966" s="4"/>
      <c r="I966" s="4"/>
      <c r="J966" s="46">
        <v>0.2</v>
      </c>
      <c r="K966" s="46">
        <v>0.2</v>
      </c>
      <c r="L966" s="46"/>
      <c r="M966" s="46"/>
      <c r="N966" s="4" t="s">
        <v>361</v>
      </c>
      <c r="O966" s="4"/>
      <c r="P966" s="20"/>
    </row>
    <row r="967" spans="1:16" s="19" customFormat="1" ht="38.25" x14ac:dyDescent="0.2">
      <c r="A967" s="442" t="s">
        <v>2864</v>
      </c>
      <c r="B967" s="313" t="s">
        <v>1535</v>
      </c>
      <c r="C967" s="16" t="s">
        <v>776</v>
      </c>
      <c r="D967" s="4"/>
      <c r="E967" s="4" t="s">
        <v>21</v>
      </c>
      <c r="F967" s="4"/>
      <c r="G967" s="4"/>
      <c r="H967" s="4"/>
      <c r="I967" s="4"/>
      <c r="J967" s="46">
        <v>0.2</v>
      </c>
      <c r="K967" s="46">
        <v>0.1</v>
      </c>
      <c r="L967" s="46">
        <v>0.1</v>
      </c>
      <c r="M967" s="46"/>
      <c r="N967" s="4" t="s">
        <v>361</v>
      </c>
      <c r="O967" s="4" t="s">
        <v>791</v>
      </c>
      <c r="P967" s="20"/>
    </row>
    <row r="968" spans="1:16" s="19" customFormat="1" ht="51" x14ac:dyDescent="0.2">
      <c r="A968" s="442" t="s">
        <v>2865</v>
      </c>
      <c r="B968" s="301" t="s">
        <v>2757</v>
      </c>
      <c r="C968" s="16" t="s">
        <v>792</v>
      </c>
      <c r="D968" s="4"/>
      <c r="E968" s="4" t="s">
        <v>21</v>
      </c>
      <c r="F968" s="4" t="s">
        <v>21</v>
      </c>
      <c r="G968" s="4" t="s">
        <v>21</v>
      </c>
      <c r="H968" s="4" t="s">
        <v>21</v>
      </c>
      <c r="I968" s="4" t="s">
        <v>21</v>
      </c>
      <c r="J968" s="46">
        <v>0.3</v>
      </c>
      <c r="K968" s="46">
        <v>0.3</v>
      </c>
      <c r="L968" s="46"/>
      <c r="M968" s="46"/>
      <c r="N968" s="4" t="s">
        <v>361</v>
      </c>
      <c r="O968" s="4"/>
      <c r="P968" s="20"/>
    </row>
    <row r="969" spans="1:16" s="19" customFormat="1" ht="51" x14ac:dyDescent="0.2">
      <c r="A969" s="442" t="s">
        <v>2866</v>
      </c>
      <c r="B969" s="301" t="s">
        <v>2790</v>
      </c>
      <c r="C969" s="16" t="s">
        <v>793</v>
      </c>
      <c r="D969" s="4"/>
      <c r="E969" s="4" t="s">
        <v>21</v>
      </c>
      <c r="F969" s="4" t="s">
        <v>21</v>
      </c>
      <c r="G969" s="4" t="s">
        <v>21</v>
      </c>
      <c r="H969" s="4" t="s">
        <v>21</v>
      </c>
      <c r="I969" s="4" t="s">
        <v>21</v>
      </c>
      <c r="J969" s="46">
        <v>0.5</v>
      </c>
      <c r="K969" s="46">
        <v>0.5</v>
      </c>
      <c r="L969" s="46"/>
      <c r="M969" s="46"/>
      <c r="N969" s="286" t="s">
        <v>794</v>
      </c>
      <c r="O969" s="4"/>
      <c r="P969" s="20"/>
    </row>
    <row r="970" spans="1:16" s="19" customFormat="1" ht="38.25" x14ac:dyDescent="0.2">
      <c r="A970" s="442" t="s">
        <v>2867</v>
      </c>
      <c r="B970" s="301" t="s">
        <v>2113</v>
      </c>
      <c r="C970" s="16" t="s">
        <v>792</v>
      </c>
      <c r="D970" s="4"/>
      <c r="E970" s="4" t="s">
        <v>21</v>
      </c>
      <c r="F970" s="4" t="s">
        <v>21</v>
      </c>
      <c r="G970" s="4" t="s">
        <v>21</v>
      </c>
      <c r="H970" s="4" t="s">
        <v>21</v>
      </c>
      <c r="I970" s="4" t="s">
        <v>21</v>
      </c>
      <c r="J970" s="46">
        <v>1</v>
      </c>
      <c r="K970" s="46">
        <v>1</v>
      </c>
      <c r="L970" s="46"/>
      <c r="M970" s="46"/>
      <c r="N970" s="4" t="s">
        <v>361</v>
      </c>
      <c r="O970" s="4"/>
      <c r="P970" s="20"/>
    </row>
    <row r="971" spans="1:16" s="23" customFormat="1" ht="76.5" x14ac:dyDescent="0.2">
      <c r="A971" s="877">
        <v>147</v>
      </c>
      <c r="B971" s="775" t="s">
        <v>3182</v>
      </c>
      <c r="C971" s="54" t="s">
        <v>795</v>
      </c>
      <c r="D971" s="281">
        <v>10.6</v>
      </c>
      <c r="E971" s="281">
        <v>10.1</v>
      </c>
      <c r="F971" s="281">
        <v>9.8000000000000007</v>
      </c>
      <c r="G971" s="281">
        <v>9.5</v>
      </c>
      <c r="H971" s="281">
        <v>9.1</v>
      </c>
      <c r="I971" s="50">
        <v>9</v>
      </c>
      <c r="J971" s="765">
        <f>J976</f>
        <v>1.7</v>
      </c>
      <c r="K971" s="765">
        <v>0.7</v>
      </c>
      <c r="L971" s="765">
        <v>1</v>
      </c>
      <c r="M971" s="765">
        <f>M976</f>
        <v>0</v>
      </c>
      <c r="N971" s="756" t="s">
        <v>676</v>
      </c>
      <c r="O971" s="756"/>
      <c r="P971" s="20"/>
    </row>
    <row r="972" spans="1:16" s="23" customFormat="1" ht="51" x14ac:dyDescent="0.2">
      <c r="A972" s="878"/>
      <c r="B972" s="776"/>
      <c r="C972" s="54" t="s">
        <v>3092</v>
      </c>
      <c r="D972" s="280" t="s">
        <v>796</v>
      </c>
      <c r="E972" s="281">
        <v>209</v>
      </c>
      <c r="F972" s="281">
        <v>211</v>
      </c>
      <c r="G972" s="281">
        <v>214</v>
      </c>
      <c r="H972" s="281">
        <v>216</v>
      </c>
      <c r="I972" s="281">
        <v>220</v>
      </c>
      <c r="J972" s="766"/>
      <c r="K972" s="766"/>
      <c r="L972" s="766"/>
      <c r="M972" s="766"/>
      <c r="N972" s="757"/>
      <c r="O972" s="757"/>
      <c r="P972" s="20"/>
    </row>
    <row r="973" spans="1:16" s="23" customFormat="1" x14ac:dyDescent="0.2">
      <c r="A973" s="878"/>
      <c r="B973" s="776"/>
      <c r="C973" s="54" t="s">
        <v>797</v>
      </c>
      <c r="D973" s="280">
        <v>468.3</v>
      </c>
      <c r="E973" s="281">
        <v>480</v>
      </c>
      <c r="F973" s="281">
        <v>482</v>
      </c>
      <c r="G973" s="281">
        <v>485</v>
      </c>
      <c r="H973" s="281">
        <v>487</v>
      </c>
      <c r="I973" s="281">
        <v>490</v>
      </c>
      <c r="J973" s="766"/>
      <c r="K973" s="766"/>
      <c r="L973" s="766"/>
      <c r="M973" s="766"/>
      <c r="N973" s="757"/>
      <c r="O973" s="757"/>
      <c r="P973" s="20"/>
    </row>
    <row r="974" spans="1:16" s="23" customFormat="1" ht="89.25" x14ac:dyDescent="0.2">
      <c r="A974" s="879"/>
      <c r="B974" s="777"/>
      <c r="C974" s="54" t="s">
        <v>798</v>
      </c>
      <c r="D974" s="281">
        <v>18</v>
      </c>
      <c r="E974" s="281">
        <v>28</v>
      </c>
      <c r="F974" s="281">
        <v>38</v>
      </c>
      <c r="G974" s="281">
        <v>48</v>
      </c>
      <c r="H974" s="281">
        <v>58</v>
      </c>
      <c r="I974" s="281">
        <v>68</v>
      </c>
      <c r="J974" s="747"/>
      <c r="K974" s="747"/>
      <c r="L974" s="747"/>
      <c r="M974" s="747"/>
      <c r="N974" s="758"/>
      <c r="O974" s="758"/>
      <c r="P974" s="20"/>
    </row>
    <row r="975" spans="1:16" s="59" customFormat="1" x14ac:dyDescent="0.2">
      <c r="A975" s="432"/>
      <c r="B975" s="540"/>
      <c r="C975" s="217"/>
      <c r="D975" s="147"/>
      <c r="E975" s="147"/>
      <c r="F975" s="147"/>
      <c r="G975" s="147"/>
      <c r="H975" s="147"/>
      <c r="I975" s="147"/>
      <c r="J975" s="541">
        <f>J979</f>
        <v>195.12</v>
      </c>
      <c r="K975" s="541">
        <f>K979</f>
        <v>20.95</v>
      </c>
      <c r="L975" s="541">
        <f>L979</f>
        <v>174.17</v>
      </c>
      <c r="M975" s="541">
        <f>M979</f>
        <v>0</v>
      </c>
      <c r="N975" s="542"/>
      <c r="O975" s="543"/>
      <c r="P975" s="63"/>
    </row>
    <row r="976" spans="1:16" s="19" customFormat="1" ht="51" x14ac:dyDescent="0.2">
      <c r="A976" s="877">
        <v>148</v>
      </c>
      <c r="B976" s="692" t="s">
        <v>3183</v>
      </c>
      <c r="C976" s="13" t="s">
        <v>799</v>
      </c>
      <c r="D976" s="283">
        <v>0</v>
      </c>
      <c r="E976" s="283">
        <v>0</v>
      </c>
      <c r="F976" s="283">
        <v>10</v>
      </c>
      <c r="G976" s="283">
        <v>20</v>
      </c>
      <c r="H976" s="283">
        <v>30</v>
      </c>
      <c r="I976" s="283">
        <v>50</v>
      </c>
      <c r="J976" s="653">
        <f>J980</f>
        <v>1.7</v>
      </c>
      <c r="K976" s="653">
        <v>1.7</v>
      </c>
      <c r="L976" s="653">
        <f>L980</f>
        <v>0</v>
      </c>
      <c r="M976" s="653">
        <f>M980</f>
        <v>0</v>
      </c>
      <c r="N976" s="656" t="s">
        <v>676</v>
      </c>
      <c r="O976" s="656"/>
      <c r="P976" s="20"/>
    </row>
    <row r="977" spans="1:16" s="19" customFormat="1" ht="25.5" x14ac:dyDescent="0.2">
      <c r="A977" s="878"/>
      <c r="B977" s="759"/>
      <c r="C977" s="13" t="s">
        <v>800</v>
      </c>
      <c r="D977" s="283">
        <v>15.2</v>
      </c>
      <c r="E977" s="283">
        <v>16.7</v>
      </c>
      <c r="F977" s="283">
        <v>18.399999999999999</v>
      </c>
      <c r="G977" s="283">
        <v>19.899999999999999</v>
      </c>
      <c r="H977" s="283">
        <v>21.4</v>
      </c>
      <c r="I977" s="283">
        <v>23.7</v>
      </c>
      <c r="J977" s="654"/>
      <c r="K977" s="654"/>
      <c r="L977" s="654"/>
      <c r="M977" s="654"/>
      <c r="N977" s="657"/>
      <c r="O977" s="657"/>
      <c r="P977" s="20"/>
    </row>
    <row r="978" spans="1:16" s="19" customFormat="1" ht="38.25" x14ac:dyDescent="0.2">
      <c r="A978" s="879"/>
      <c r="B978" s="693"/>
      <c r="C978" s="13" t="s">
        <v>801</v>
      </c>
      <c r="D978" s="85">
        <v>7</v>
      </c>
      <c r="E978" s="283">
        <v>7.8</v>
      </c>
      <c r="F978" s="283">
        <v>8.1</v>
      </c>
      <c r="G978" s="283">
        <v>8.5</v>
      </c>
      <c r="H978" s="283">
        <v>8.9</v>
      </c>
      <c r="I978" s="85">
        <v>9</v>
      </c>
      <c r="J978" s="655"/>
      <c r="K978" s="655"/>
      <c r="L978" s="655"/>
      <c r="M978" s="655"/>
      <c r="N978" s="658"/>
      <c r="O978" s="658"/>
      <c r="P978" s="20"/>
    </row>
    <row r="979" spans="1:16" s="59" customFormat="1" x14ac:dyDescent="0.2">
      <c r="A979" s="432"/>
      <c r="B979" s="540"/>
      <c r="C979" s="217"/>
      <c r="D979" s="147"/>
      <c r="E979" s="147"/>
      <c r="F979" s="147"/>
      <c r="G979" s="147"/>
      <c r="H979" s="147"/>
      <c r="I979" s="147"/>
      <c r="J979" s="541">
        <f>J981</f>
        <v>195.12</v>
      </c>
      <c r="K979" s="541">
        <f>K981</f>
        <v>20.95</v>
      </c>
      <c r="L979" s="541">
        <f>L981</f>
        <v>174.17</v>
      </c>
      <c r="M979" s="541">
        <f>M981</f>
        <v>0</v>
      </c>
      <c r="N979" s="542"/>
      <c r="O979" s="543"/>
      <c r="P979" s="63"/>
    </row>
    <row r="980" spans="1:16" s="20" customFormat="1" ht="63.75" x14ac:dyDescent="0.2">
      <c r="A980" s="436">
        <v>149</v>
      </c>
      <c r="B980" s="353" t="s">
        <v>3184</v>
      </c>
      <c r="C980" s="93" t="s">
        <v>1569</v>
      </c>
      <c r="D980" s="284">
        <v>0</v>
      </c>
      <c r="E980" s="284">
        <v>15</v>
      </c>
      <c r="F980" s="284">
        <v>25</v>
      </c>
      <c r="G980" s="284">
        <v>30</v>
      </c>
      <c r="H980" s="284">
        <v>35</v>
      </c>
      <c r="I980" s="284">
        <v>50</v>
      </c>
      <c r="J980" s="140">
        <f>SUM(J982:J988)</f>
        <v>1.7</v>
      </c>
      <c r="K980" s="140">
        <f>SUM(K982:K988)</f>
        <v>1.7</v>
      </c>
      <c r="L980" s="140">
        <f>SUM(L982:L988)</f>
        <v>0</v>
      </c>
      <c r="M980" s="140">
        <f>SUM(M982:M988)</f>
        <v>0</v>
      </c>
      <c r="N980" s="282" t="s">
        <v>676</v>
      </c>
      <c r="O980" s="284"/>
    </row>
    <row r="981" spans="1:16" s="58" customFormat="1" x14ac:dyDescent="0.2">
      <c r="A981" s="432"/>
      <c r="B981" s="540"/>
      <c r="C981" s="217"/>
      <c r="D981" s="147"/>
      <c r="E981" s="147"/>
      <c r="F981" s="147"/>
      <c r="G981" s="147"/>
      <c r="H981" s="147"/>
      <c r="I981" s="147"/>
      <c r="J981" s="541">
        <f>SUM(J989:J994)</f>
        <v>195.12</v>
      </c>
      <c r="K981" s="541">
        <f>SUM(K989:K994)</f>
        <v>20.95</v>
      </c>
      <c r="L981" s="541">
        <f>SUM(L989:L994)</f>
        <v>174.17</v>
      </c>
      <c r="M981" s="541">
        <f>SUM(M989:M994)</f>
        <v>0</v>
      </c>
      <c r="N981" s="542"/>
      <c r="O981" s="543"/>
      <c r="P981" s="63"/>
    </row>
    <row r="982" spans="1:16" s="19" customFormat="1" ht="25.5" x14ac:dyDescent="0.2">
      <c r="A982" s="442" t="s">
        <v>2861</v>
      </c>
      <c r="B982" s="301" t="s">
        <v>2296</v>
      </c>
      <c r="C982" s="18" t="s">
        <v>802</v>
      </c>
      <c r="D982" s="286"/>
      <c r="E982" s="4"/>
      <c r="F982" s="4" t="s">
        <v>21</v>
      </c>
      <c r="G982" s="4"/>
      <c r="H982" s="4"/>
      <c r="I982" s="4"/>
      <c r="J982" s="83">
        <v>0.3</v>
      </c>
      <c r="K982" s="83">
        <v>0.3</v>
      </c>
      <c r="L982" s="83"/>
      <c r="M982" s="83"/>
      <c r="N982" s="286" t="s">
        <v>361</v>
      </c>
      <c r="O982" s="286"/>
      <c r="P982" s="20"/>
    </row>
    <row r="983" spans="1:16" s="19" customFormat="1" ht="51" x14ac:dyDescent="0.2">
      <c r="A983" s="442" t="s">
        <v>2862</v>
      </c>
      <c r="B983" s="313" t="s">
        <v>2467</v>
      </c>
      <c r="C983" s="16" t="s">
        <v>803</v>
      </c>
      <c r="D983" s="4"/>
      <c r="E983" s="4" t="s">
        <v>21</v>
      </c>
      <c r="F983" s="4"/>
      <c r="G983" s="4"/>
      <c r="H983" s="4"/>
      <c r="I983" s="4"/>
      <c r="J983" s="83">
        <v>0.2</v>
      </c>
      <c r="K983" s="83">
        <v>0.2</v>
      </c>
      <c r="L983" s="83"/>
      <c r="M983" s="83"/>
      <c r="N983" s="286" t="s">
        <v>804</v>
      </c>
      <c r="O983" s="4"/>
      <c r="P983" s="20"/>
    </row>
    <row r="984" spans="1:16" s="19" customFormat="1" ht="51" x14ac:dyDescent="0.2">
      <c r="A984" s="442" t="s">
        <v>2863</v>
      </c>
      <c r="B984" s="301" t="s">
        <v>2549</v>
      </c>
      <c r="C984" s="16" t="s">
        <v>805</v>
      </c>
      <c r="D984" s="4"/>
      <c r="E984" s="4" t="s">
        <v>21</v>
      </c>
      <c r="F984" s="4" t="s">
        <v>21</v>
      </c>
      <c r="G984" s="4"/>
      <c r="H984" s="4"/>
      <c r="I984" s="4"/>
      <c r="J984" s="83">
        <v>0.3</v>
      </c>
      <c r="K984" s="83">
        <v>0.3</v>
      </c>
      <c r="L984" s="83"/>
      <c r="M984" s="83"/>
      <c r="N984" s="286" t="s">
        <v>361</v>
      </c>
      <c r="O984" s="4"/>
      <c r="P984" s="20"/>
    </row>
    <row r="985" spans="1:16" s="19" customFormat="1" ht="25.5" x14ac:dyDescent="0.2">
      <c r="A985" s="442" t="s">
        <v>2864</v>
      </c>
      <c r="B985" s="301" t="s">
        <v>2648</v>
      </c>
      <c r="C985" s="16" t="s">
        <v>806</v>
      </c>
      <c r="D985" s="4"/>
      <c r="E985" s="4"/>
      <c r="F985" s="4" t="s">
        <v>21</v>
      </c>
      <c r="G985" s="4" t="s">
        <v>21</v>
      </c>
      <c r="H985" s="4"/>
      <c r="I985" s="4"/>
      <c r="J985" s="83">
        <v>0.2</v>
      </c>
      <c r="K985" s="83">
        <v>0.2</v>
      </c>
      <c r="L985" s="83"/>
      <c r="M985" s="83"/>
      <c r="N985" s="286" t="s">
        <v>361</v>
      </c>
      <c r="O985" s="4"/>
      <c r="P985" s="20"/>
    </row>
    <row r="986" spans="1:16" s="19" customFormat="1" ht="38.25" x14ac:dyDescent="0.2">
      <c r="A986" s="442" t="s">
        <v>2865</v>
      </c>
      <c r="B986" s="313" t="s">
        <v>2758</v>
      </c>
      <c r="C986" s="16" t="s">
        <v>807</v>
      </c>
      <c r="D986" s="4"/>
      <c r="E986" s="4"/>
      <c r="F986" s="4" t="s">
        <v>21</v>
      </c>
      <c r="G986" s="4" t="s">
        <v>21</v>
      </c>
      <c r="H986" s="4" t="s">
        <v>21</v>
      </c>
      <c r="I986" s="4" t="s">
        <v>21</v>
      </c>
      <c r="J986" s="83">
        <v>0.2</v>
      </c>
      <c r="K986" s="83">
        <v>0.2</v>
      </c>
      <c r="L986" s="83"/>
      <c r="M986" s="83"/>
      <c r="N986" s="286" t="s">
        <v>361</v>
      </c>
      <c r="O986" s="4"/>
      <c r="P986" s="20"/>
    </row>
    <row r="987" spans="1:16" s="19" customFormat="1" ht="63.75" x14ac:dyDescent="0.2">
      <c r="A987" s="442" t="s">
        <v>2866</v>
      </c>
      <c r="B987" s="301" t="s">
        <v>2791</v>
      </c>
      <c r="C987" s="16" t="s">
        <v>808</v>
      </c>
      <c r="D987" s="4"/>
      <c r="E987" s="4" t="s">
        <v>21</v>
      </c>
      <c r="F987" s="4"/>
      <c r="G987" s="4"/>
      <c r="H987" s="4"/>
      <c r="I987" s="4"/>
      <c r="J987" s="83">
        <v>0.2</v>
      </c>
      <c r="K987" s="83">
        <v>0.2</v>
      </c>
      <c r="L987" s="83"/>
      <c r="M987" s="83"/>
      <c r="N987" s="4" t="s">
        <v>361</v>
      </c>
      <c r="O987" s="4"/>
      <c r="P987" s="20"/>
    </row>
    <row r="988" spans="1:16" s="19" customFormat="1" ht="38.25" x14ac:dyDescent="0.2">
      <c r="A988" s="442" t="s">
        <v>2867</v>
      </c>
      <c r="B988" s="303" t="s">
        <v>2114</v>
      </c>
      <c r="C988" s="16" t="s">
        <v>809</v>
      </c>
      <c r="D988" s="4"/>
      <c r="E988" s="4"/>
      <c r="F988" s="4"/>
      <c r="G988" s="4"/>
      <c r="H988" s="4"/>
      <c r="I988" s="4"/>
      <c r="J988" s="83">
        <v>0.3</v>
      </c>
      <c r="K988" s="83">
        <v>0.3</v>
      </c>
      <c r="L988" s="83"/>
      <c r="M988" s="83"/>
      <c r="N988" s="4" t="s">
        <v>810</v>
      </c>
      <c r="O988" s="4"/>
      <c r="P988" s="20"/>
    </row>
    <row r="989" spans="1:16" s="19" customFormat="1" ht="51" x14ac:dyDescent="0.2">
      <c r="A989" s="442" t="s">
        <v>2868</v>
      </c>
      <c r="B989" s="308" t="s">
        <v>2550</v>
      </c>
      <c r="C989" s="56" t="s">
        <v>811</v>
      </c>
      <c r="D989" s="4" t="s">
        <v>21</v>
      </c>
      <c r="E989" s="4" t="s">
        <v>21</v>
      </c>
      <c r="F989" s="4" t="s">
        <v>21</v>
      </c>
      <c r="G989" s="4"/>
      <c r="H989" s="4"/>
      <c r="I989" s="4"/>
      <c r="J989" s="117">
        <v>11.3</v>
      </c>
      <c r="K989" s="117"/>
      <c r="L989" s="117">
        <v>11.3</v>
      </c>
      <c r="M989" s="83"/>
      <c r="N989" s="4" t="s">
        <v>361</v>
      </c>
      <c r="O989" s="4" t="s">
        <v>387</v>
      </c>
      <c r="P989" s="20"/>
    </row>
    <row r="990" spans="1:16" s="19" customFormat="1" ht="38.25" x14ac:dyDescent="0.2">
      <c r="A990" s="442" t="s">
        <v>2869</v>
      </c>
      <c r="B990" s="57" t="s">
        <v>2468</v>
      </c>
      <c r="C990" s="56" t="s">
        <v>811</v>
      </c>
      <c r="D990" s="4" t="s">
        <v>21</v>
      </c>
      <c r="E990" s="4" t="s">
        <v>21</v>
      </c>
      <c r="F990" s="4" t="s">
        <v>21</v>
      </c>
      <c r="G990" s="4" t="s">
        <v>21</v>
      </c>
      <c r="H990" s="4" t="s">
        <v>21</v>
      </c>
      <c r="I990" s="4" t="s">
        <v>21</v>
      </c>
      <c r="J990" s="117">
        <v>73</v>
      </c>
      <c r="K990" s="117"/>
      <c r="L990" s="117">
        <v>73</v>
      </c>
      <c r="M990" s="83"/>
      <c r="N990" s="4" t="s">
        <v>812</v>
      </c>
      <c r="O990" s="4" t="s">
        <v>387</v>
      </c>
      <c r="P990" s="20"/>
    </row>
    <row r="991" spans="1:16" s="20" customFormat="1" ht="25.5" x14ac:dyDescent="0.2">
      <c r="A991" s="442" t="s">
        <v>2870</v>
      </c>
      <c r="B991" s="346" t="s">
        <v>2551</v>
      </c>
      <c r="C991" s="56" t="s">
        <v>811</v>
      </c>
      <c r="D991" s="4" t="s">
        <v>21</v>
      </c>
      <c r="E991" s="4" t="s">
        <v>21</v>
      </c>
      <c r="F991" s="4" t="s">
        <v>21</v>
      </c>
      <c r="G991" s="4" t="s">
        <v>21</v>
      </c>
      <c r="H991" s="45"/>
      <c r="I991" s="45"/>
      <c r="J991" s="117">
        <v>35.200000000000003</v>
      </c>
      <c r="K991" s="117">
        <v>3.2</v>
      </c>
      <c r="L991" s="117">
        <v>32</v>
      </c>
      <c r="M991" s="101"/>
      <c r="N991" s="4" t="s">
        <v>361</v>
      </c>
      <c r="O991" s="45" t="s">
        <v>375</v>
      </c>
    </row>
    <row r="992" spans="1:16" s="20" customFormat="1" ht="51" x14ac:dyDescent="0.2">
      <c r="A992" s="442" t="s">
        <v>2871</v>
      </c>
      <c r="B992" s="347" t="s">
        <v>2649</v>
      </c>
      <c r="C992" s="56" t="s">
        <v>811</v>
      </c>
      <c r="D992" s="4" t="s">
        <v>21</v>
      </c>
      <c r="E992" s="4" t="s">
        <v>21</v>
      </c>
      <c r="F992" s="4" t="s">
        <v>21</v>
      </c>
      <c r="G992" s="4" t="s">
        <v>21</v>
      </c>
      <c r="H992" s="4" t="s">
        <v>21</v>
      </c>
      <c r="I992" s="4" t="s">
        <v>21</v>
      </c>
      <c r="J992" s="117">
        <v>19.8</v>
      </c>
      <c r="K992" s="176"/>
      <c r="L992" s="117">
        <v>19.8</v>
      </c>
      <c r="M992" s="101"/>
      <c r="N992" s="4" t="s">
        <v>361</v>
      </c>
      <c r="O992" s="45" t="s">
        <v>813</v>
      </c>
    </row>
    <row r="993" spans="1:16" s="19" customFormat="1" ht="38.25" x14ac:dyDescent="0.2">
      <c r="A993" s="442" t="s">
        <v>2971</v>
      </c>
      <c r="B993" s="348" t="s">
        <v>2759</v>
      </c>
      <c r="C993" s="56" t="s">
        <v>811</v>
      </c>
      <c r="D993" s="4" t="s">
        <v>21</v>
      </c>
      <c r="E993" s="4" t="s">
        <v>21</v>
      </c>
      <c r="F993" s="4"/>
      <c r="G993" s="4"/>
      <c r="H993" s="4"/>
      <c r="I993" s="4"/>
      <c r="J993" s="117">
        <v>11.2</v>
      </c>
      <c r="K993" s="117"/>
      <c r="L993" s="117">
        <v>11.2</v>
      </c>
      <c r="M993" s="83"/>
      <c r="N993" s="4" t="s">
        <v>361</v>
      </c>
      <c r="O993" s="4" t="s">
        <v>387</v>
      </c>
      <c r="P993" s="20"/>
    </row>
    <row r="994" spans="1:16" s="19" customFormat="1" ht="102" x14ac:dyDescent="0.2">
      <c r="A994" s="442" t="s">
        <v>2972</v>
      </c>
      <c r="B994" s="349" t="s">
        <v>2792</v>
      </c>
      <c r="C994" s="203" t="s">
        <v>811</v>
      </c>
      <c r="D994" s="204" t="s">
        <v>21</v>
      </c>
      <c r="E994" s="204" t="s">
        <v>21</v>
      </c>
      <c r="F994" s="204" t="s">
        <v>21</v>
      </c>
      <c r="G994" s="204" t="s">
        <v>21</v>
      </c>
      <c r="H994" s="205"/>
      <c r="I994" s="205"/>
      <c r="J994" s="225">
        <v>44.62</v>
      </c>
      <c r="K994" s="225">
        <v>17.75</v>
      </c>
      <c r="L994" s="225">
        <v>26.87</v>
      </c>
      <c r="M994" s="84"/>
      <c r="N994" s="204" t="s">
        <v>361</v>
      </c>
      <c r="O994" s="413" t="s">
        <v>814</v>
      </c>
      <c r="P994" s="20"/>
    </row>
    <row r="995" spans="1:16" s="58" customFormat="1" x14ac:dyDescent="0.2">
      <c r="A995" s="397"/>
      <c r="B995" s="584" t="s">
        <v>1293</v>
      </c>
      <c r="C995" s="584"/>
      <c r="D995" s="584"/>
      <c r="E995" s="584"/>
      <c r="F995" s="584"/>
      <c r="G995" s="584"/>
      <c r="H995" s="584"/>
      <c r="I995" s="584"/>
      <c r="J995" s="464">
        <f>J857+J887+J934+J971</f>
        <v>1153.6000000000001</v>
      </c>
      <c r="K995" s="464">
        <f>K857+K887+K934+K971</f>
        <v>452.15</v>
      </c>
      <c r="L995" s="464">
        <f>L857+L887+L934+L971</f>
        <v>641.44999999999993</v>
      </c>
      <c r="M995" s="464">
        <f>M857+M887+M934+M971</f>
        <v>60</v>
      </c>
      <c r="N995" s="456"/>
      <c r="O995" s="456"/>
      <c r="P995" s="63"/>
    </row>
    <row r="996" spans="1:16" s="58" customFormat="1" x14ac:dyDescent="0.2">
      <c r="A996" s="402"/>
      <c r="B996" s="584" t="s">
        <v>1294</v>
      </c>
      <c r="C996" s="584"/>
      <c r="D996" s="584"/>
      <c r="E996" s="584"/>
      <c r="F996" s="584"/>
      <c r="G996" s="584"/>
      <c r="H996" s="584"/>
      <c r="I996" s="584"/>
      <c r="J996" s="454">
        <f>SUM(K996:M996)</f>
        <v>99.999999999999972</v>
      </c>
      <c r="K996" s="455">
        <f>K995/$J995*100</f>
        <v>39.19469486823855</v>
      </c>
      <c r="L996" s="455">
        <f>L995/$J995*100</f>
        <v>55.604195561719813</v>
      </c>
      <c r="M996" s="455">
        <f>M995/$J995*100</f>
        <v>5.2011095700416083</v>
      </c>
      <c r="N996" s="456"/>
      <c r="O996" s="457"/>
      <c r="P996" s="63"/>
    </row>
    <row r="997" spans="1:16" s="58" customFormat="1" x14ac:dyDescent="0.2">
      <c r="A997" s="398"/>
      <c r="B997" s="584" t="s">
        <v>2830</v>
      </c>
      <c r="C997" s="584"/>
      <c r="D997" s="584"/>
      <c r="E997" s="584"/>
      <c r="F997" s="584"/>
      <c r="G997" s="584"/>
      <c r="H997" s="584"/>
      <c r="I997" s="584"/>
      <c r="J997" s="544">
        <f>J975</f>
        <v>195.12</v>
      </c>
      <c r="K997" s="544">
        <f>K975</f>
        <v>20.95</v>
      </c>
      <c r="L997" s="544">
        <f>L975</f>
        <v>174.17</v>
      </c>
      <c r="M997" s="544">
        <f>M975</f>
        <v>0</v>
      </c>
      <c r="N997" s="544"/>
      <c r="O997" s="544"/>
      <c r="P997" s="63"/>
    </row>
    <row r="998" spans="1:16" s="58" customFormat="1" x14ac:dyDescent="0.2">
      <c r="A998" s="398"/>
      <c r="B998" s="584" t="s">
        <v>1294</v>
      </c>
      <c r="C998" s="584"/>
      <c r="D998" s="584"/>
      <c r="E998" s="584"/>
      <c r="F998" s="584"/>
      <c r="G998" s="584"/>
      <c r="H998" s="584"/>
      <c r="I998" s="584"/>
      <c r="J998" s="454">
        <f>SUM(K998:M998)</f>
        <v>99.999999999999986</v>
      </c>
      <c r="K998" s="455">
        <f>K997/$J997*100</f>
        <v>10.736982369823696</v>
      </c>
      <c r="L998" s="455">
        <f>L997/$J997*100</f>
        <v>89.263017630176293</v>
      </c>
      <c r="M998" s="455">
        <f>M997/$J997*100</f>
        <v>0</v>
      </c>
      <c r="N998" s="456"/>
      <c r="O998" s="457"/>
      <c r="P998" s="63"/>
    </row>
    <row r="999" spans="1:16" s="59" customFormat="1" ht="13.5" thickBot="1" x14ac:dyDescent="0.25">
      <c r="A999" s="398"/>
      <c r="B999" s="625" t="s">
        <v>3200</v>
      </c>
      <c r="C999" s="626"/>
      <c r="D999" s="626"/>
      <c r="E999" s="626"/>
      <c r="F999" s="626"/>
      <c r="G999" s="626"/>
      <c r="H999" s="626"/>
      <c r="I999" s="626"/>
      <c r="J999" s="626"/>
      <c r="K999" s="626"/>
      <c r="L999" s="626"/>
      <c r="M999" s="626"/>
      <c r="N999" s="626"/>
      <c r="O999" s="627"/>
      <c r="P999" s="63"/>
    </row>
    <row r="1000" spans="1:16" s="59" customFormat="1" ht="38.25" x14ac:dyDescent="0.2">
      <c r="A1000" s="881">
        <v>150</v>
      </c>
      <c r="B1000" s="703" t="s">
        <v>3185</v>
      </c>
      <c r="C1000" s="545" t="s">
        <v>1607</v>
      </c>
      <c r="D1000" s="281">
        <v>27.5</v>
      </c>
      <c r="E1000" s="281">
        <v>26</v>
      </c>
      <c r="F1000" s="281">
        <v>25</v>
      </c>
      <c r="G1000" s="281">
        <v>22</v>
      </c>
      <c r="H1000" s="281">
        <v>20</v>
      </c>
      <c r="I1000" s="281">
        <v>18</v>
      </c>
      <c r="J1000" s="782">
        <f>J1003</f>
        <v>196.39999999999998</v>
      </c>
      <c r="K1000" s="782">
        <f>K1003</f>
        <v>5.1000000000000005</v>
      </c>
      <c r="L1000" s="782">
        <f>L1003</f>
        <v>191.3</v>
      </c>
      <c r="M1000" s="782">
        <f>M1003</f>
        <v>0</v>
      </c>
      <c r="N1000" s="707" t="s">
        <v>1608</v>
      </c>
      <c r="O1000" s="280"/>
      <c r="P1000" s="63"/>
    </row>
    <row r="1001" spans="1:16" s="59" customFormat="1" ht="51" x14ac:dyDescent="0.2">
      <c r="A1001" s="881"/>
      <c r="B1001" s="794"/>
      <c r="C1001" s="545" t="s">
        <v>1609</v>
      </c>
      <c r="D1001" s="281">
        <v>4.8</v>
      </c>
      <c r="E1001" s="280" t="s">
        <v>1610</v>
      </c>
      <c r="F1001" s="280" t="s">
        <v>1611</v>
      </c>
      <c r="G1001" s="280" t="s">
        <v>413</v>
      </c>
      <c r="H1001" s="280" t="s">
        <v>1612</v>
      </c>
      <c r="I1001" s="280" t="s">
        <v>1613</v>
      </c>
      <c r="J1001" s="651"/>
      <c r="K1001" s="651"/>
      <c r="L1001" s="651"/>
      <c r="M1001" s="651"/>
      <c r="N1001" s="642"/>
      <c r="O1001" s="280"/>
      <c r="P1001" s="63"/>
    </row>
    <row r="1002" spans="1:16" s="59" customFormat="1" ht="102" x14ac:dyDescent="0.2">
      <c r="A1002" s="882"/>
      <c r="B1002" s="704"/>
      <c r="C1002" s="545" t="s">
        <v>1614</v>
      </c>
      <c r="D1002" s="281" t="s">
        <v>73</v>
      </c>
      <c r="E1002" s="281"/>
      <c r="F1002" s="281"/>
      <c r="G1002" s="281"/>
      <c r="H1002" s="281"/>
      <c r="I1002" s="281"/>
      <c r="J1002" s="652"/>
      <c r="K1002" s="652"/>
      <c r="L1002" s="652"/>
      <c r="M1002" s="652"/>
      <c r="N1002" s="280" t="s">
        <v>1615</v>
      </c>
      <c r="O1002" s="280"/>
      <c r="P1002" s="63"/>
    </row>
    <row r="1003" spans="1:16" s="59" customFormat="1" ht="76.5" x14ac:dyDescent="0.2">
      <c r="A1003" s="915">
        <v>151</v>
      </c>
      <c r="B1003" s="608" t="s">
        <v>3186</v>
      </c>
      <c r="C1003" s="546" t="s">
        <v>1616</v>
      </c>
      <c r="D1003" s="283">
        <v>4.5999999999999996</v>
      </c>
      <c r="E1003" s="85">
        <v>4.5999999999999996</v>
      </c>
      <c r="F1003" s="85">
        <v>4.8</v>
      </c>
      <c r="G1003" s="85">
        <v>5</v>
      </c>
      <c r="H1003" s="85">
        <v>5.2</v>
      </c>
      <c r="I1003" s="290" t="s">
        <v>1617</v>
      </c>
      <c r="J1003" s="767">
        <f>J1007+J1017+J1023</f>
        <v>196.39999999999998</v>
      </c>
      <c r="K1003" s="767">
        <f>K1007+K1017+K1023</f>
        <v>5.1000000000000005</v>
      </c>
      <c r="L1003" s="767">
        <f>L1007+L1017+L1023</f>
        <v>191.3</v>
      </c>
      <c r="M1003" s="767">
        <f>M1007+M1017+M1023</f>
        <v>0</v>
      </c>
      <c r="N1003" s="290" t="s">
        <v>1615</v>
      </c>
      <c r="O1003" s="290"/>
      <c r="P1003" s="63"/>
    </row>
    <row r="1004" spans="1:16" s="59" customFormat="1" ht="51" x14ac:dyDescent="0.2">
      <c r="A1004" s="881"/>
      <c r="B1004" s="609"/>
      <c r="C1004" s="546" t="s">
        <v>1618</v>
      </c>
      <c r="D1004" s="283">
        <v>3.7</v>
      </c>
      <c r="E1004" s="180" t="s">
        <v>1619</v>
      </c>
      <c r="F1004" s="180" t="s">
        <v>1620</v>
      </c>
      <c r="G1004" s="180" t="s">
        <v>1621</v>
      </c>
      <c r="H1004" s="180" t="s">
        <v>1622</v>
      </c>
      <c r="I1004" s="290" t="s">
        <v>1623</v>
      </c>
      <c r="J1004" s="768"/>
      <c r="K1004" s="768"/>
      <c r="L1004" s="768"/>
      <c r="M1004" s="768"/>
      <c r="N1004" s="290" t="s">
        <v>1615</v>
      </c>
      <c r="O1004" s="290"/>
      <c r="P1004" s="63"/>
    </row>
    <row r="1005" spans="1:16" s="59" customFormat="1" ht="25.5" x14ac:dyDescent="0.2">
      <c r="A1005" s="881"/>
      <c r="B1005" s="609"/>
      <c r="C1005" s="546" t="s">
        <v>1624</v>
      </c>
      <c r="D1005" s="283">
        <v>0.9</v>
      </c>
      <c r="E1005" s="180" t="s">
        <v>1625</v>
      </c>
      <c r="F1005" s="180" t="s">
        <v>1626</v>
      </c>
      <c r="G1005" s="180" t="s">
        <v>1627</v>
      </c>
      <c r="H1005" s="180" t="s">
        <v>1628</v>
      </c>
      <c r="I1005" s="290" t="s">
        <v>1629</v>
      </c>
      <c r="J1005" s="768"/>
      <c r="K1005" s="768"/>
      <c r="L1005" s="768"/>
      <c r="M1005" s="768"/>
      <c r="N1005" s="290" t="s">
        <v>1615</v>
      </c>
      <c r="O1005" s="290"/>
      <c r="P1005" s="63"/>
    </row>
    <row r="1006" spans="1:16" s="59" customFormat="1" ht="25.5" x14ac:dyDescent="0.2">
      <c r="A1006" s="882"/>
      <c r="B1006" s="610"/>
      <c r="C1006" s="546" t="s">
        <v>1630</v>
      </c>
      <c r="D1006" s="283">
        <v>15</v>
      </c>
      <c r="E1006" s="283">
        <v>15</v>
      </c>
      <c r="F1006" s="283">
        <v>15</v>
      </c>
      <c r="G1006" s="283">
        <v>15</v>
      </c>
      <c r="H1006" s="283">
        <v>15</v>
      </c>
      <c r="I1006" s="283">
        <v>15</v>
      </c>
      <c r="J1006" s="769"/>
      <c r="K1006" s="769"/>
      <c r="L1006" s="769"/>
      <c r="M1006" s="769"/>
      <c r="N1006" s="290" t="s">
        <v>1615</v>
      </c>
      <c r="O1006" s="290"/>
      <c r="P1006" s="63"/>
    </row>
    <row r="1007" spans="1:16" s="59" customFormat="1" ht="63.75" x14ac:dyDescent="0.2">
      <c r="A1007" s="915">
        <v>152</v>
      </c>
      <c r="B1007" s="694" t="s">
        <v>3187</v>
      </c>
      <c r="C1007" s="537" t="s">
        <v>1631</v>
      </c>
      <c r="D1007" s="284" t="s">
        <v>73</v>
      </c>
      <c r="E1007" s="284">
        <v>250</v>
      </c>
      <c r="F1007" s="284">
        <v>250</v>
      </c>
      <c r="G1007" s="284">
        <v>300</v>
      </c>
      <c r="H1007" s="284">
        <v>300</v>
      </c>
      <c r="I1007" s="284">
        <v>300</v>
      </c>
      <c r="J1007" s="648">
        <f>SUM(J1009:J1016)</f>
        <v>193.59999999999997</v>
      </c>
      <c r="K1007" s="648">
        <f>SUM(K1009:K1016)</f>
        <v>3.6000000000000005</v>
      </c>
      <c r="L1007" s="648">
        <f>SUM(L1009:L1016)</f>
        <v>190</v>
      </c>
      <c r="M1007" s="648">
        <f>SUM(M1009:M1016)</f>
        <v>0</v>
      </c>
      <c r="N1007" s="711" t="s">
        <v>1632</v>
      </c>
      <c r="O1007" s="282"/>
      <c r="P1007" s="63"/>
    </row>
    <row r="1008" spans="1:16" s="58" customFormat="1" ht="38.25" x14ac:dyDescent="0.2">
      <c r="A1008" s="882"/>
      <c r="B1008" s="696"/>
      <c r="C1008" s="537" t="s">
        <v>1633</v>
      </c>
      <c r="D1008" s="284">
        <v>0</v>
      </c>
      <c r="E1008" s="284">
        <v>0</v>
      </c>
      <c r="F1008" s="284">
        <v>5</v>
      </c>
      <c r="G1008" s="284">
        <v>10</v>
      </c>
      <c r="H1008" s="284">
        <v>15</v>
      </c>
      <c r="I1008" s="284">
        <v>20</v>
      </c>
      <c r="J1008" s="649"/>
      <c r="K1008" s="649"/>
      <c r="L1008" s="649"/>
      <c r="M1008" s="649"/>
      <c r="N1008" s="760"/>
      <c r="O1008" s="282"/>
      <c r="P1008" s="63"/>
    </row>
    <row r="1009" spans="1:16" s="58" customFormat="1" ht="89.25" x14ac:dyDescent="0.2">
      <c r="A1009" s="436" t="s">
        <v>2861</v>
      </c>
      <c r="B1009" s="314" t="s">
        <v>2297</v>
      </c>
      <c r="C1009" s="61" t="s">
        <v>1634</v>
      </c>
      <c r="D1009" s="4"/>
      <c r="E1009" s="4" t="s">
        <v>21</v>
      </c>
      <c r="F1009" s="4" t="s">
        <v>21</v>
      </c>
      <c r="G1009" s="4" t="s">
        <v>21</v>
      </c>
      <c r="H1009" s="4" t="s">
        <v>21</v>
      </c>
      <c r="I1009" s="4" t="s">
        <v>21</v>
      </c>
      <c r="J1009" s="118">
        <v>0.5</v>
      </c>
      <c r="K1009" s="118">
        <v>0.5</v>
      </c>
      <c r="L1009" s="118"/>
      <c r="M1009" s="95"/>
      <c r="N1009" s="286" t="s">
        <v>1635</v>
      </c>
      <c r="O1009" s="286" t="s">
        <v>1228</v>
      </c>
      <c r="P1009" s="63"/>
    </row>
    <row r="1010" spans="1:16" s="58" customFormat="1" ht="76.5" x14ac:dyDescent="0.2">
      <c r="A1010" s="436" t="s">
        <v>2862</v>
      </c>
      <c r="B1010" s="314" t="s">
        <v>1636</v>
      </c>
      <c r="C1010" s="61" t="s">
        <v>1637</v>
      </c>
      <c r="D1010" s="4"/>
      <c r="E1010" s="4" t="s">
        <v>21</v>
      </c>
      <c r="F1010" s="4"/>
      <c r="G1010" s="4" t="s">
        <v>21</v>
      </c>
      <c r="H1010" s="4"/>
      <c r="I1010" s="4" t="s">
        <v>21</v>
      </c>
      <c r="J1010" s="118">
        <v>0.2</v>
      </c>
      <c r="K1010" s="118">
        <v>0.2</v>
      </c>
      <c r="L1010" s="118"/>
      <c r="M1010" s="95"/>
      <c r="N1010" s="286" t="s">
        <v>1638</v>
      </c>
      <c r="O1010" s="286" t="s">
        <v>1228</v>
      </c>
      <c r="P1010" s="63"/>
    </row>
    <row r="1011" spans="1:16" s="58" customFormat="1" ht="51" x14ac:dyDescent="0.2">
      <c r="A1011" s="436" t="s">
        <v>2863</v>
      </c>
      <c r="B1011" s="314" t="s">
        <v>2552</v>
      </c>
      <c r="C1011" s="61" t="s">
        <v>1639</v>
      </c>
      <c r="D1011" s="4"/>
      <c r="E1011" s="4"/>
      <c r="F1011" s="4"/>
      <c r="G1011" s="4" t="s">
        <v>21</v>
      </c>
      <c r="H1011" s="4" t="s">
        <v>21</v>
      </c>
      <c r="I1011" s="4" t="s">
        <v>21</v>
      </c>
      <c r="J1011" s="118">
        <v>190</v>
      </c>
      <c r="K1011" s="118"/>
      <c r="L1011" s="118">
        <v>190</v>
      </c>
      <c r="M1011" s="95"/>
      <c r="N1011" s="286" t="s">
        <v>1640</v>
      </c>
      <c r="O1011" s="286" t="s">
        <v>1229</v>
      </c>
      <c r="P1011" s="63"/>
    </row>
    <row r="1012" spans="1:16" s="58" customFormat="1" ht="76.5" x14ac:dyDescent="0.2">
      <c r="A1012" s="436" t="s">
        <v>2864</v>
      </c>
      <c r="B1012" s="314" t="s">
        <v>2650</v>
      </c>
      <c r="C1012" s="61" t="s">
        <v>1641</v>
      </c>
      <c r="D1012" s="38"/>
      <c r="E1012" s="38" t="s">
        <v>21</v>
      </c>
      <c r="F1012" s="38" t="s">
        <v>21</v>
      </c>
      <c r="G1012" s="38" t="s">
        <v>21</v>
      </c>
      <c r="H1012" s="38" t="s">
        <v>21</v>
      </c>
      <c r="I1012" s="38" t="s">
        <v>21</v>
      </c>
      <c r="J1012" s="118">
        <v>1</v>
      </c>
      <c r="K1012" s="118">
        <v>1</v>
      </c>
      <c r="L1012" s="118"/>
      <c r="M1012" s="95"/>
      <c r="N1012" s="286" t="s">
        <v>1642</v>
      </c>
      <c r="O1012" s="286" t="s">
        <v>1230</v>
      </c>
      <c r="P1012" s="63"/>
    </row>
    <row r="1013" spans="1:16" s="58" customFormat="1" ht="51" x14ac:dyDescent="0.2">
      <c r="A1013" s="436" t="s">
        <v>2865</v>
      </c>
      <c r="B1013" s="314" t="s">
        <v>2760</v>
      </c>
      <c r="C1013" s="61" t="s">
        <v>1643</v>
      </c>
      <c r="D1013" s="4"/>
      <c r="E1013" s="38" t="s">
        <v>21</v>
      </c>
      <c r="F1013" s="38" t="s">
        <v>21</v>
      </c>
      <c r="G1013" s="38" t="s">
        <v>21</v>
      </c>
      <c r="H1013" s="38" t="s">
        <v>21</v>
      </c>
      <c r="I1013" s="38" t="s">
        <v>21</v>
      </c>
      <c r="J1013" s="118">
        <v>0.5</v>
      </c>
      <c r="K1013" s="118">
        <v>0.5</v>
      </c>
      <c r="L1013" s="118"/>
      <c r="M1013" s="95"/>
      <c r="N1013" s="286" t="s">
        <v>1644</v>
      </c>
      <c r="O1013" s="286" t="s">
        <v>1231</v>
      </c>
      <c r="P1013" s="63"/>
    </row>
    <row r="1014" spans="1:16" s="58" customFormat="1" ht="63.75" x14ac:dyDescent="0.2">
      <c r="A1014" s="436" t="s">
        <v>2866</v>
      </c>
      <c r="B1014" s="314" t="s">
        <v>2793</v>
      </c>
      <c r="C1014" s="61" t="s">
        <v>1645</v>
      </c>
      <c r="D1014" s="4"/>
      <c r="E1014" s="4"/>
      <c r="F1014" s="4" t="s">
        <v>214</v>
      </c>
      <c r="G1014" s="4" t="s">
        <v>214</v>
      </c>
      <c r="H1014" s="4" t="s">
        <v>214</v>
      </c>
      <c r="I1014" s="4" t="s">
        <v>214</v>
      </c>
      <c r="J1014" s="118">
        <v>1</v>
      </c>
      <c r="K1014" s="118">
        <v>1</v>
      </c>
      <c r="L1014" s="118"/>
      <c r="M1014" s="95"/>
      <c r="N1014" s="286" t="s">
        <v>1646</v>
      </c>
      <c r="O1014" s="286" t="s">
        <v>1232</v>
      </c>
      <c r="P1014" s="63"/>
    </row>
    <row r="1015" spans="1:16" s="58" customFormat="1" ht="63.75" x14ac:dyDescent="0.2">
      <c r="A1015" s="436" t="s">
        <v>2867</v>
      </c>
      <c r="B1015" s="314" t="s">
        <v>2115</v>
      </c>
      <c r="C1015" s="61" t="s">
        <v>1647</v>
      </c>
      <c r="D1015" s="4"/>
      <c r="E1015" s="4" t="s">
        <v>214</v>
      </c>
      <c r="F1015" s="4" t="s">
        <v>214</v>
      </c>
      <c r="G1015" s="4"/>
      <c r="H1015" s="4"/>
      <c r="I1015" s="4"/>
      <c r="J1015" s="118">
        <v>0.2</v>
      </c>
      <c r="K1015" s="118">
        <v>0.2</v>
      </c>
      <c r="L1015" s="118"/>
      <c r="M1015" s="95"/>
      <c r="N1015" s="286" t="s">
        <v>1648</v>
      </c>
      <c r="O1015" s="286" t="s">
        <v>1233</v>
      </c>
      <c r="P1015" s="63"/>
    </row>
    <row r="1016" spans="1:16" s="58" customFormat="1" ht="51" x14ac:dyDescent="0.2">
      <c r="A1016" s="436" t="s">
        <v>2868</v>
      </c>
      <c r="B1016" s="314" t="s">
        <v>2148</v>
      </c>
      <c r="C1016" s="61" t="s">
        <v>1647</v>
      </c>
      <c r="D1016" s="4"/>
      <c r="E1016" s="4" t="s">
        <v>21</v>
      </c>
      <c r="F1016" s="4" t="s">
        <v>21</v>
      </c>
      <c r="G1016" s="4"/>
      <c r="H1016" s="4"/>
      <c r="I1016" s="4"/>
      <c r="J1016" s="118">
        <v>0.2</v>
      </c>
      <c r="K1016" s="118">
        <v>0.2</v>
      </c>
      <c r="L1016" s="118"/>
      <c r="M1016" s="95"/>
      <c r="N1016" s="286" t="s">
        <v>1649</v>
      </c>
      <c r="O1016" s="286" t="s">
        <v>1234</v>
      </c>
      <c r="P1016" s="63"/>
    </row>
    <row r="1017" spans="1:16" s="58" customFormat="1" ht="63.75" x14ac:dyDescent="0.2">
      <c r="A1017" s="915">
        <v>153</v>
      </c>
      <c r="B1017" s="694" t="s">
        <v>3188</v>
      </c>
      <c r="C1017" s="537" t="s">
        <v>1650</v>
      </c>
      <c r="D1017" s="284">
        <v>7</v>
      </c>
      <c r="E1017" s="284">
        <v>1</v>
      </c>
      <c r="F1017" s="284">
        <v>2</v>
      </c>
      <c r="G1017" s="284">
        <v>1</v>
      </c>
      <c r="H1017" s="284">
        <v>2</v>
      </c>
      <c r="I1017" s="284">
        <v>2</v>
      </c>
      <c r="J1017" s="648">
        <f>SUM(J1019:J1022)</f>
        <v>0.99999999999999989</v>
      </c>
      <c r="K1017" s="648">
        <f>SUM(K1019:K1022)</f>
        <v>0.7</v>
      </c>
      <c r="L1017" s="648">
        <f>SUM(L1019:L1022)</f>
        <v>0.3</v>
      </c>
      <c r="M1017" s="648">
        <f>SUM(M1019:M1022)</f>
        <v>0</v>
      </c>
      <c r="N1017" s="282" t="s">
        <v>1651</v>
      </c>
      <c r="O1017" s="282"/>
      <c r="P1017" s="63"/>
    </row>
    <row r="1018" spans="1:16" s="58" customFormat="1" ht="38.25" x14ac:dyDescent="0.2">
      <c r="A1018" s="882"/>
      <c r="B1018" s="696"/>
      <c r="C1018" s="537" t="s">
        <v>1652</v>
      </c>
      <c r="D1018" s="284">
        <v>10</v>
      </c>
      <c r="E1018" s="284">
        <v>20</v>
      </c>
      <c r="F1018" s="284">
        <v>20</v>
      </c>
      <c r="G1018" s="284">
        <v>20</v>
      </c>
      <c r="H1018" s="284">
        <v>20</v>
      </c>
      <c r="I1018" s="284">
        <v>20</v>
      </c>
      <c r="J1018" s="649"/>
      <c r="K1018" s="649"/>
      <c r="L1018" s="649"/>
      <c r="M1018" s="649"/>
      <c r="N1018" s="282" t="s">
        <v>1653</v>
      </c>
      <c r="O1018" s="282"/>
      <c r="P1018" s="63"/>
    </row>
    <row r="1019" spans="1:16" s="58" customFormat="1" ht="76.5" x14ac:dyDescent="0.2">
      <c r="A1019" s="436" t="s">
        <v>2861</v>
      </c>
      <c r="B1019" s="315" t="s">
        <v>2651</v>
      </c>
      <c r="C1019" s="24" t="s">
        <v>1654</v>
      </c>
      <c r="D1019" s="4"/>
      <c r="E1019" s="4" t="s">
        <v>21</v>
      </c>
      <c r="F1019" s="4" t="s">
        <v>21</v>
      </c>
      <c r="G1019" s="4"/>
      <c r="H1019" s="4"/>
      <c r="I1019" s="4"/>
      <c r="J1019" s="118">
        <v>0.3</v>
      </c>
      <c r="K1019" s="118">
        <v>0.3</v>
      </c>
      <c r="L1019" s="118"/>
      <c r="M1019" s="95"/>
      <c r="N1019" s="286" t="s">
        <v>1655</v>
      </c>
      <c r="O1019" s="286" t="s">
        <v>1235</v>
      </c>
      <c r="P1019" s="63"/>
    </row>
    <row r="1020" spans="1:16" s="58" customFormat="1" ht="76.5" x14ac:dyDescent="0.2">
      <c r="A1020" s="436" t="s">
        <v>2862</v>
      </c>
      <c r="B1020" s="315" t="s">
        <v>2352</v>
      </c>
      <c r="C1020" s="24" t="s">
        <v>1656</v>
      </c>
      <c r="D1020" s="4"/>
      <c r="E1020" s="4" t="s">
        <v>21</v>
      </c>
      <c r="F1020" s="4" t="s">
        <v>21</v>
      </c>
      <c r="G1020" s="4"/>
      <c r="H1020" s="4"/>
      <c r="I1020" s="4"/>
      <c r="J1020" s="118">
        <v>0.3</v>
      </c>
      <c r="K1020" s="118">
        <v>0.3</v>
      </c>
      <c r="L1020" s="118"/>
      <c r="M1020" s="95"/>
      <c r="N1020" s="286" t="s">
        <v>1657</v>
      </c>
      <c r="O1020" s="286" t="s">
        <v>1236</v>
      </c>
      <c r="P1020" s="63"/>
    </row>
    <row r="1021" spans="1:16" s="58" customFormat="1" ht="51" x14ac:dyDescent="0.2">
      <c r="A1021" s="436" t="s">
        <v>2863</v>
      </c>
      <c r="B1021" s="315" t="s">
        <v>2652</v>
      </c>
      <c r="C1021" s="24" t="s">
        <v>1658</v>
      </c>
      <c r="D1021" s="4"/>
      <c r="E1021" s="4" t="s">
        <v>21</v>
      </c>
      <c r="F1021" s="4" t="s">
        <v>21</v>
      </c>
      <c r="G1021" s="4"/>
      <c r="H1021" s="4"/>
      <c r="I1021" s="4"/>
      <c r="J1021" s="118">
        <v>0.3</v>
      </c>
      <c r="K1021" s="118"/>
      <c r="L1021" s="118">
        <v>0.3</v>
      </c>
      <c r="M1021" s="95"/>
      <c r="N1021" s="286" t="s">
        <v>1659</v>
      </c>
      <c r="O1021" s="286" t="s">
        <v>1237</v>
      </c>
      <c r="P1021" s="63"/>
    </row>
    <row r="1022" spans="1:16" s="58" customFormat="1" ht="38.25" x14ac:dyDescent="0.2">
      <c r="A1022" s="436" t="s">
        <v>2864</v>
      </c>
      <c r="B1022" s="315" t="s">
        <v>2653</v>
      </c>
      <c r="C1022" s="24" t="s">
        <v>1660</v>
      </c>
      <c r="D1022" s="4"/>
      <c r="E1022" s="4" t="s">
        <v>21</v>
      </c>
      <c r="F1022" s="4" t="s">
        <v>21</v>
      </c>
      <c r="G1022" s="4" t="s">
        <v>21</v>
      </c>
      <c r="H1022" s="4" t="s">
        <v>21</v>
      </c>
      <c r="I1022" s="4" t="s">
        <v>21</v>
      </c>
      <c r="J1022" s="118">
        <v>0.1</v>
      </c>
      <c r="K1022" s="118">
        <v>0.1</v>
      </c>
      <c r="L1022" s="118"/>
      <c r="M1022" s="95"/>
      <c r="N1022" s="286" t="s">
        <v>1661</v>
      </c>
      <c r="O1022" s="286" t="s">
        <v>1238</v>
      </c>
      <c r="P1022" s="63"/>
    </row>
    <row r="1023" spans="1:16" s="58" customFormat="1" ht="51" x14ac:dyDescent="0.2">
      <c r="A1023" s="436">
        <v>154</v>
      </c>
      <c r="B1023" s="482" t="s">
        <v>3189</v>
      </c>
      <c r="C1023" s="537" t="s">
        <v>1662</v>
      </c>
      <c r="D1023" s="284">
        <v>93.8</v>
      </c>
      <c r="E1023" s="284">
        <v>100</v>
      </c>
      <c r="F1023" s="284">
        <v>100</v>
      </c>
      <c r="G1023" s="284">
        <v>100</v>
      </c>
      <c r="H1023" s="284">
        <v>100</v>
      </c>
      <c r="I1023" s="284">
        <v>100</v>
      </c>
      <c r="J1023" s="538">
        <f>SUM(J1024:J1029)</f>
        <v>1.8</v>
      </c>
      <c r="K1023" s="538">
        <f>SUM(K1024:K1029)</f>
        <v>0.8</v>
      </c>
      <c r="L1023" s="538">
        <f>SUM(L1024:L1029)</f>
        <v>1</v>
      </c>
      <c r="M1023" s="538">
        <f>SUM(M1024:M1029)</f>
        <v>0</v>
      </c>
      <c r="N1023" s="282" t="s">
        <v>1663</v>
      </c>
      <c r="O1023" s="282"/>
      <c r="P1023" s="63"/>
    </row>
    <row r="1024" spans="1:16" s="58" customFormat="1" ht="51" x14ac:dyDescent="0.2">
      <c r="A1024" s="436" t="s">
        <v>2861</v>
      </c>
      <c r="B1024" s="315" t="s">
        <v>2298</v>
      </c>
      <c r="C1024" s="24" t="s">
        <v>1664</v>
      </c>
      <c r="D1024" s="4"/>
      <c r="E1024" s="4" t="s">
        <v>214</v>
      </c>
      <c r="F1024" s="4" t="s">
        <v>214</v>
      </c>
      <c r="G1024" s="4"/>
      <c r="H1024" s="4"/>
      <c r="I1024" s="4"/>
      <c r="J1024" s="118">
        <v>0.2</v>
      </c>
      <c r="K1024" s="118">
        <v>0.2</v>
      </c>
      <c r="L1024" s="118"/>
      <c r="M1024" s="95"/>
      <c r="N1024" s="286" t="s">
        <v>1665</v>
      </c>
      <c r="O1024" s="286" t="s">
        <v>1239</v>
      </c>
      <c r="P1024" s="63"/>
    </row>
    <row r="1025" spans="1:16" s="58" customFormat="1" ht="51" x14ac:dyDescent="0.2">
      <c r="A1025" s="436" t="s">
        <v>2862</v>
      </c>
      <c r="B1025" s="315" t="s">
        <v>2353</v>
      </c>
      <c r="C1025" s="24" t="s">
        <v>1666</v>
      </c>
      <c r="D1025" s="4"/>
      <c r="E1025" s="4" t="s">
        <v>214</v>
      </c>
      <c r="F1025" s="4" t="s">
        <v>214</v>
      </c>
      <c r="G1025" s="4"/>
      <c r="H1025" s="4"/>
      <c r="I1025" s="4"/>
      <c r="J1025" s="118">
        <v>0.2</v>
      </c>
      <c r="K1025" s="118">
        <v>0.2</v>
      </c>
      <c r="L1025" s="118"/>
      <c r="M1025" s="95"/>
      <c r="N1025" s="286" t="s">
        <v>1667</v>
      </c>
      <c r="O1025" s="286" t="s">
        <v>1240</v>
      </c>
      <c r="P1025" s="63"/>
    </row>
    <row r="1026" spans="1:16" s="58" customFormat="1" ht="76.5" x14ac:dyDescent="0.2">
      <c r="A1026" s="436" t="s">
        <v>2863</v>
      </c>
      <c r="B1026" s="315" t="s">
        <v>1668</v>
      </c>
      <c r="C1026" s="24" t="s">
        <v>1666</v>
      </c>
      <c r="D1026" s="4"/>
      <c r="E1026" s="4" t="s">
        <v>21</v>
      </c>
      <c r="F1026" s="4" t="s">
        <v>21</v>
      </c>
      <c r="G1026" s="4" t="s">
        <v>21</v>
      </c>
      <c r="H1026" s="4"/>
      <c r="I1026" s="4"/>
      <c r="J1026" s="118">
        <v>0.2</v>
      </c>
      <c r="K1026" s="118">
        <v>0.2</v>
      </c>
      <c r="L1026" s="118"/>
      <c r="M1026" s="95"/>
      <c r="N1026" s="286" t="s">
        <v>1669</v>
      </c>
      <c r="O1026" s="286" t="s">
        <v>1240</v>
      </c>
      <c r="P1026" s="63"/>
    </row>
    <row r="1027" spans="1:16" s="58" customFormat="1" ht="89.25" x14ac:dyDescent="0.2">
      <c r="A1027" s="436" t="s">
        <v>2864</v>
      </c>
      <c r="B1027" s="315" t="s">
        <v>2654</v>
      </c>
      <c r="C1027" s="24" t="s">
        <v>1670</v>
      </c>
      <c r="D1027" s="4"/>
      <c r="E1027" s="4" t="s">
        <v>214</v>
      </c>
      <c r="F1027" s="4" t="s">
        <v>214</v>
      </c>
      <c r="G1027" s="4" t="s">
        <v>214</v>
      </c>
      <c r="H1027" s="4" t="s">
        <v>214</v>
      </c>
      <c r="I1027" s="4" t="s">
        <v>214</v>
      </c>
      <c r="J1027" s="118">
        <v>0.1</v>
      </c>
      <c r="K1027" s="118">
        <v>0.1</v>
      </c>
      <c r="L1027" s="118"/>
      <c r="M1027" s="95"/>
      <c r="N1027" s="286" t="s">
        <v>1671</v>
      </c>
      <c r="O1027" s="286" t="s">
        <v>1240</v>
      </c>
      <c r="P1027" s="63"/>
    </row>
    <row r="1028" spans="1:16" s="58" customFormat="1" ht="63.75" x14ac:dyDescent="0.2">
      <c r="A1028" s="436" t="s">
        <v>2865</v>
      </c>
      <c r="B1028" s="315" t="s">
        <v>2761</v>
      </c>
      <c r="C1028" s="24" t="s">
        <v>382</v>
      </c>
      <c r="D1028" s="4"/>
      <c r="E1028" s="4"/>
      <c r="F1028" s="4" t="s">
        <v>214</v>
      </c>
      <c r="G1028" s="4"/>
      <c r="H1028" s="4"/>
      <c r="I1028" s="4"/>
      <c r="J1028" s="118">
        <v>0.1</v>
      </c>
      <c r="K1028" s="118">
        <v>0.1</v>
      </c>
      <c r="L1028" s="118"/>
      <c r="M1028" s="95"/>
      <c r="N1028" s="286" t="s">
        <v>1672</v>
      </c>
      <c r="O1028" s="286" t="s">
        <v>1241</v>
      </c>
      <c r="P1028" s="63"/>
    </row>
    <row r="1029" spans="1:16" s="59" customFormat="1" ht="76.5" x14ac:dyDescent="0.2">
      <c r="A1029" s="436" t="s">
        <v>2866</v>
      </c>
      <c r="B1029" s="315" t="s">
        <v>2794</v>
      </c>
      <c r="C1029" s="24" t="s">
        <v>1673</v>
      </c>
      <c r="D1029" s="4"/>
      <c r="E1029" s="4"/>
      <c r="F1029" s="4" t="s">
        <v>21</v>
      </c>
      <c r="G1029" s="4" t="s">
        <v>21</v>
      </c>
      <c r="H1029" s="4" t="s">
        <v>21</v>
      </c>
      <c r="I1029" s="4" t="s">
        <v>21</v>
      </c>
      <c r="J1029" s="118">
        <v>1</v>
      </c>
      <c r="K1029" s="118"/>
      <c r="L1029" s="118">
        <v>1</v>
      </c>
      <c r="M1029" s="95"/>
      <c r="N1029" s="286" t="s">
        <v>1674</v>
      </c>
      <c r="O1029" s="286" t="s">
        <v>1238</v>
      </c>
      <c r="P1029" s="63"/>
    </row>
    <row r="1030" spans="1:16" s="59" customFormat="1" ht="25.5" x14ac:dyDescent="0.2">
      <c r="A1030" s="915">
        <v>155</v>
      </c>
      <c r="B1030" s="873" t="s">
        <v>3190</v>
      </c>
      <c r="C1030" s="545" t="s">
        <v>1675</v>
      </c>
      <c r="D1030" s="281">
        <v>25.1</v>
      </c>
      <c r="E1030" s="281">
        <v>26</v>
      </c>
      <c r="F1030" s="281">
        <v>28</v>
      </c>
      <c r="G1030" s="281">
        <v>32</v>
      </c>
      <c r="H1030" s="281">
        <v>36</v>
      </c>
      <c r="I1030" s="281">
        <v>40</v>
      </c>
      <c r="J1030" s="650">
        <f>J1032</f>
        <v>218.60000000000002</v>
      </c>
      <c r="K1030" s="650">
        <f>K1032</f>
        <v>1.5999999999999999</v>
      </c>
      <c r="L1030" s="650">
        <f>L1032</f>
        <v>217</v>
      </c>
      <c r="M1030" s="650">
        <f>M1032</f>
        <v>0</v>
      </c>
      <c r="N1030" s="280" t="s">
        <v>1676</v>
      </c>
      <c r="O1030" s="280"/>
      <c r="P1030" s="63"/>
    </row>
    <row r="1031" spans="1:16" s="59" customFormat="1" ht="38.25" x14ac:dyDescent="0.2">
      <c r="A1031" s="882"/>
      <c r="B1031" s="704"/>
      <c r="C1031" s="545" t="s">
        <v>1677</v>
      </c>
      <c r="D1031" s="281">
        <v>7.5</v>
      </c>
      <c r="E1031" s="281"/>
      <c r="F1031" s="281"/>
      <c r="G1031" s="281"/>
      <c r="H1031" s="281"/>
      <c r="I1031" s="280" t="s">
        <v>1678</v>
      </c>
      <c r="J1031" s="652"/>
      <c r="K1031" s="652"/>
      <c r="L1031" s="652"/>
      <c r="M1031" s="652"/>
      <c r="N1031" s="416"/>
      <c r="O1031" s="280"/>
      <c r="P1031" s="63"/>
    </row>
    <row r="1032" spans="1:16" s="59" customFormat="1" ht="51" x14ac:dyDescent="0.2">
      <c r="A1032" s="915">
        <v>156</v>
      </c>
      <c r="B1032" s="608" t="s">
        <v>3191</v>
      </c>
      <c r="C1032" s="546" t="s">
        <v>1679</v>
      </c>
      <c r="D1032" s="283">
        <v>10.3</v>
      </c>
      <c r="E1032" s="290" t="s">
        <v>1680</v>
      </c>
      <c r="F1032" s="290" t="s">
        <v>1680</v>
      </c>
      <c r="G1032" s="290" t="s">
        <v>1680</v>
      </c>
      <c r="H1032" s="290" t="s">
        <v>1680</v>
      </c>
      <c r="I1032" s="290" t="s">
        <v>1680</v>
      </c>
      <c r="J1032" s="767">
        <f>J1035</f>
        <v>218.60000000000002</v>
      </c>
      <c r="K1032" s="767">
        <f>K1035</f>
        <v>1.5999999999999999</v>
      </c>
      <c r="L1032" s="767">
        <f>L1035</f>
        <v>217</v>
      </c>
      <c r="M1032" s="767">
        <f>M1035</f>
        <v>0</v>
      </c>
      <c r="N1032" s="591" t="s">
        <v>1681</v>
      </c>
      <c r="O1032" s="290"/>
      <c r="P1032" s="63"/>
    </row>
    <row r="1033" spans="1:16" s="59" customFormat="1" ht="25.5" x14ac:dyDescent="0.2">
      <c r="A1033" s="881"/>
      <c r="B1033" s="609"/>
      <c r="C1033" s="546" t="s">
        <v>1682</v>
      </c>
      <c r="D1033" s="283">
        <v>21.9</v>
      </c>
      <c r="E1033" s="85">
        <v>22.5</v>
      </c>
      <c r="F1033" s="85">
        <v>24</v>
      </c>
      <c r="G1033" s="85">
        <v>26</v>
      </c>
      <c r="H1033" s="85">
        <v>28</v>
      </c>
      <c r="I1033" s="290" t="s">
        <v>1683</v>
      </c>
      <c r="J1033" s="768"/>
      <c r="K1033" s="768"/>
      <c r="L1033" s="768"/>
      <c r="M1033" s="768"/>
      <c r="N1033" s="593"/>
      <c r="O1033" s="290"/>
      <c r="P1033" s="63"/>
    </row>
    <row r="1034" spans="1:16" s="59" customFormat="1" ht="25.5" x14ac:dyDescent="0.2">
      <c r="A1034" s="882"/>
      <c r="B1034" s="610"/>
      <c r="C1034" s="546" t="s">
        <v>1684</v>
      </c>
      <c r="D1034" s="283">
        <v>3.5</v>
      </c>
      <c r="E1034" s="85">
        <v>3.6</v>
      </c>
      <c r="F1034" s="85">
        <v>3.7</v>
      </c>
      <c r="G1034" s="85">
        <v>3.8</v>
      </c>
      <c r="H1034" s="85">
        <v>3.9</v>
      </c>
      <c r="I1034" s="290" t="s">
        <v>1685</v>
      </c>
      <c r="J1034" s="769"/>
      <c r="K1034" s="769"/>
      <c r="L1034" s="769"/>
      <c r="M1034" s="769"/>
      <c r="N1034" s="290" t="s">
        <v>1686</v>
      </c>
      <c r="O1034" s="290"/>
      <c r="P1034" s="63"/>
    </row>
    <row r="1035" spans="1:16" s="59" customFormat="1" ht="38.25" x14ac:dyDescent="0.2">
      <c r="A1035" s="915">
        <v>157</v>
      </c>
      <c r="B1035" s="694" t="s">
        <v>3192</v>
      </c>
      <c r="C1035" s="537" t="s">
        <v>1687</v>
      </c>
      <c r="D1035" s="284">
        <v>7</v>
      </c>
      <c r="E1035" s="282" t="s">
        <v>1680</v>
      </c>
      <c r="F1035" s="282" t="s">
        <v>1680</v>
      </c>
      <c r="G1035" s="282" t="s">
        <v>1680</v>
      </c>
      <c r="H1035" s="282" t="s">
        <v>1680</v>
      </c>
      <c r="I1035" s="282" t="s">
        <v>1680</v>
      </c>
      <c r="J1035" s="648">
        <f>SUM(J1037:J1044)</f>
        <v>218.60000000000002</v>
      </c>
      <c r="K1035" s="648">
        <f>SUM(K1037:K1044)</f>
        <v>1.5999999999999999</v>
      </c>
      <c r="L1035" s="648">
        <f>SUM(L1037:L1044)</f>
        <v>217</v>
      </c>
      <c r="M1035" s="648">
        <f>SUM(M1037:M1044)</f>
        <v>0</v>
      </c>
      <c r="N1035" s="711" t="s">
        <v>1681</v>
      </c>
      <c r="O1035" s="282"/>
      <c r="P1035" s="63"/>
    </row>
    <row r="1036" spans="1:16" s="58" customFormat="1" ht="25.5" x14ac:dyDescent="0.2">
      <c r="A1036" s="882"/>
      <c r="B1036" s="696"/>
      <c r="C1036" s="537" t="s">
        <v>1688</v>
      </c>
      <c r="D1036" s="284">
        <v>70</v>
      </c>
      <c r="E1036" s="284">
        <v>100</v>
      </c>
      <c r="F1036" s="284">
        <v>150</v>
      </c>
      <c r="G1036" s="284">
        <v>200</v>
      </c>
      <c r="H1036" s="284">
        <v>250</v>
      </c>
      <c r="I1036" s="282" t="s">
        <v>1689</v>
      </c>
      <c r="J1036" s="649"/>
      <c r="K1036" s="649"/>
      <c r="L1036" s="649"/>
      <c r="M1036" s="649"/>
      <c r="N1036" s="760"/>
      <c r="O1036" s="282"/>
      <c r="P1036" s="63"/>
    </row>
    <row r="1037" spans="1:16" s="58" customFormat="1" ht="38.25" x14ac:dyDescent="0.2">
      <c r="A1037" s="436" t="s">
        <v>2861</v>
      </c>
      <c r="B1037" s="315" t="s">
        <v>2656</v>
      </c>
      <c r="C1037" s="24" t="s">
        <v>1690</v>
      </c>
      <c r="D1037" s="4"/>
      <c r="E1037" s="4" t="s">
        <v>214</v>
      </c>
      <c r="F1037" s="4" t="s">
        <v>214</v>
      </c>
      <c r="G1037" s="4"/>
      <c r="H1037" s="4"/>
      <c r="I1037" s="4"/>
      <c r="J1037" s="118">
        <v>0.3</v>
      </c>
      <c r="K1037" s="118">
        <v>0.3</v>
      </c>
      <c r="L1037" s="118"/>
      <c r="M1037" s="95"/>
      <c r="N1037" s="286" t="s">
        <v>1691</v>
      </c>
      <c r="O1037" s="286" t="s">
        <v>1242</v>
      </c>
      <c r="P1037" s="63"/>
    </row>
    <row r="1038" spans="1:16" s="58" customFormat="1" ht="51" x14ac:dyDescent="0.2">
      <c r="A1038" s="436" t="s">
        <v>2862</v>
      </c>
      <c r="B1038" s="315" t="s">
        <v>2655</v>
      </c>
      <c r="C1038" s="24" t="s">
        <v>1692</v>
      </c>
      <c r="D1038" s="4"/>
      <c r="E1038" s="4" t="s">
        <v>214</v>
      </c>
      <c r="F1038" s="4" t="s">
        <v>214</v>
      </c>
      <c r="G1038" s="4"/>
      <c r="H1038" s="4"/>
      <c r="I1038" s="4"/>
      <c r="J1038" s="118">
        <v>0.3</v>
      </c>
      <c r="K1038" s="118">
        <v>0.3</v>
      </c>
      <c r="L1038" s="118"/>
      <c r="M1038" s="95"/>
      <c r="N1038" s="286" t="s">
        <v>1691</v>
      </c>
      <c r="O1038" s="286" t="s">
        <v>1242</v>
      </c>
      <c r="P1038" s="63"/>
    </row>
    <row r="1039" spans="1:16" s="58" customFormat="1" ht="76.5" x14ac:dyDescent="0.2">
      <c r="A1039" s="436" t="s">
        <v>2863</v>
      </c>
      <c r="B1039" s="315" t="s">
        <v>2553</v>
      </c>
      <c r="C1039" s="24" t="s">
        <v>1693</v>
      </c>
      <c r="D1039" s="4"/>
      <c r="E1039" s="4" t="s">
        <v>214</v>
      </c>
      <c r="F1039" s="4" t="s">
        <v>214</v>
      </c>
      <c r="G1039" s="4"/>
      <c r="H1039" s="4"/>
      <c r="I1039" s="4"/>
      <c r="J1039" s="118">
        <v>0.5</v>
      </c>
      <c r="K1039" s="118">
        <v>0.3</v>
      </c>
      <c r="L1039" s="118">
        <v>0.2</v>
      </c>
      <c r="M1039" s="95"/>
      <c r="N1039" s="286" t="s">
        <v>1694</v>
      </c>
      <c r="O1039" s="286" t="s">
        <v>1243</v>
      </c>
      <c r="P1039" s="63"/>
    </row>
    <row r="1040" spans="1:16" s="58" customFormat="1" ht="63.75" x14ac:dyDescent="0.2">
      <c r="A1040" s="436" t="s">
        <v>2864</v>
      </c>
      <c r="B1040" s="315" t="s">
        <v>2657</v>
      </c>
      <c r="C1040" s="24" t="s">
        <v>1695</v>
      </c>
      <c r="D1040" s="4"/>
      <c r="E1040" s="4" t="s">
        <v>214</v>
      </c>
      <c r="F1040" s="4" t="s">
        <v>214</v>
      </c>
      <c r="G1040" s="4"/>
      <c r="H1040" s="4"/>
      <c r="I1040" s="4"/>
      <c r="J1040" s="118">
        <v>0.2</v>
      </c>
      <c r="K1040" s="118">
        <v>0.2</v>
      </c>
      <c r="L1040" s="118"/>
      <c r="M1040" s="95"/>
      <c r="N1040" s="286" t="s">
        <v>1696</v>
      </c>
      <c r="O1040" s="286" t="s">
        <v>1242</v>
      </c>
      <c r="P1040" s="63"/>
    </row>
    <row r="1041" spans="1:16" s="58" customFormat="1" ht="51" x14ac:dyDescent="0.2">
      <c r="A1041" s="436" t="s">
        <v>2865</v>
      </c>
      <c r="B1041" s="315" t="s">
        <v>2762</v>
      </c>
      <c r="C1041" s="24" t="s">
        <v>1278</v>
      </c>
      <c r="D1041" s="4"/>
      <c r="E1041" s="4" t="s">
        <v>214</v>
      </c>
      <c r="F1041" s="4" t="s">
        <v>214</v>
      </c>
      <c r="G1041" s="4"/>
      <c r="H1041" s="4"/>
      <c r="I1041" s="4"/>
      <c r="J1041" s="118">
        <v>0.2</v>
      </c>
      <c r="K1041" s="118">
        <v>0.2</v>
      </c>
      <c r="L1041" s="118"/>
      <c r="M1041" s="95"/>
      <c r="N1041" s="286" t="s">
        <v>1697</v>
      </c>
      <c r="O1041" s="286" t="s">
        <v>1242</v>
      </c>
      <c r="P1041" s="63"/>
    </row>
    <row r="1042" spans="1:16" s="58" customFormat="1" ht="51" x14ac:dyDescent="0.2">
      <c r="A1042" s="436" t="s">
        <v>2866</v>
      </c>
      <c r="B1042" s="315" t="s">
        <v>2795</v>
      </c>
      <c r="C1042" s="24" t="s">
        <v>1698</v>
      </c>
      <c r="D1042" s="4"/>
      <c r="E1042" s="4" t="s">
        <v>214</v>
      </c>
      <c r="F1042" s="4" t="s">
        <v>214</v>
      </c>
      <c r="G1042" s="4" t="s">
        <v>214</v>
      </c>
      <c r="H1042" s="4"/>
      <c r="I1042" s="4"/>
      <c r="J1042" s="118">
        <v>0.3</v>
      </c>
      <c r="K1042" s="118">
        <v>0.3</v>
      </c>
      <c r="L1042" s="118"/>
      <c r="M1042" s="95"/>
      <c r="N1042" s="286" t="s">
        <v>1699</v>
      </c>
      <c r="O1042" s="286" t="s">
        <v>1242</v>
      </c>
      <c r="P1042" s="63"/>
    </row>
    <row r="1043" spans="1:16" s="58" customFormat="1" ht="38.25" x14ac:dyDescent="0.2">
      <c r="A1043" s="436" t="s">
        <v>2867</v>
      </c>
      <c r="B1043" s="315" t="s">
        <v>2116</v>
      </c>
      <c r="C1043" s="24" t="s">
        <v>1700</v>
      </c>
      <c r="D1043" s="4"/>
      <c r="E1043" s="4" t="s">
        <v>214</v>
      </c>
      <c r="F1043" s="4" t="s">
        <v>214</v>
      </c>
      <c r="G1043" s="4" t="s">
        <v>214</v>
      </c>
      <c r="H1043" s="4" t="s">
        <v>214</v>
      </c>
      <c r="I1043" s="4" t="s">
        <v>214</v>
      </c>
      <c r="J1043" s="118">
        <v>185.8</v>
      </c>
      <c r="K1043" s="118"/>
      <c r="L1043" s="118">
        <v>185.8</v>
      </c>
      <c r="M1043" s="95"/>
      <c r="N1043" s="286" t="s">
        <v>1701</v>
      </c>
      <c r="O1043" s="286" t="s">
        <v>1242</v>
      </c>
      <c r="P1043" s="63"/>
    </row>
    <row r="1044" spans="1:16" s="59" customFormat="1" ht="38.25" x14ac:dyDescent="0.2">
      <c r="A1044" s="436" t="s">
        <v>2868</v>
      </c>
      <c r="B1044" s="315" t="s">
        <v>2149</v>
      </c>
      <c r="C1044" s="24" t="s">
        <v>1702</v>
      </c>
      <c r="D1044" s="4"/>
      <c r="E1044" s="4" t="s">
        <v>214</v>
      </c>
      <c r="F1044" s="4" t="s">
        <v>214</v>
      </c>
      <c r="G1044" s="4" t="s">
        <v>214</v>
      </c>
      <c r="H1044" s="4" t="s">
        <v>214</v>
      </c>
      <c r="I1044" s="4"/>
      <c r="J1044" s="118">
        <v>31</v>
      </c>
      <c r="K1044" s="118"/>
      <c r="L1044" s="118">
        <v>31</v>
      </c>
      <c r="M1044" s="95"/>
      <c r="N1044" s="286" t="s">
        <v>1703</v>
      </c>
      <c r="O1044" s="286" t="s">
        <v>1244</v>
      </c>
      <c r="P1044" s="63"/>
    </row>
    <row r="1045" spans="1:16" s="59" customFormat="1" ht="51" x14ac:dyDescent="0.2">
      <c r="A1045" s="915">
        <v>158</v>
      </c>
      <c r="B1045" s="873" t="s">
        <v>3193</v>
      </c>
      <c r="C1045" s="545" t="s">
        <v>1704</v>
      </c>
      <c r="D1045" s="281" t="s">
        <v>73</v>
      </c>
      <c r="E1045" s="281"/>
      <c r="F1045" s="281"/>
      <c r="G1045" s="281"/>
      <c r="H1045" s="281"/>
      <c r="I1045" s="281"/>
      <c r="J1045" s="650">
        <f>J1048</f>
        <v>110</v>
      </c>
      <c r="K1045" s="650">
        <f>K1048</f>
        <v>28</v>
      </c>
      <c r="L1045" s="650">
        <f>L1048</f>
        <v>82</v>
      </c>
      <c r="M1045" s="650">
        <f>M1048</f>
        <v>0</v>
      </c>
      <c r="N1045" s="280" t="s">
        <v>1705</v>
      </c>
      <c r="O1045" s="280"/>
      <c r="P1045" s="63"/>
    </row>
    <row r="1046" spans="1:16" s="59" customFormat="1" ht="38.25" x14ac:dyDescent="0.2">
      <c r="A1046" s="881"/>
      <c r="B1046" s="794"/>
      <c r="C1046" s="545" t="s">
        <v>1706</v>
      </c>
      <c r="D1046" s="281" t="s">
        <v>73</v>
      </c>
      <c r="E1046" s="281"/>
      <c r="F1046" s="281"/>
      <c r="G1046" s="281"/>
      <c r="H1046" s="281"/>
      <c r="I1046" s="281"/>
      <c r="J1046" s="651"/>
      <c r="K1046" s="651"/>
      <c r="L1046" s="651"/>
      <c r="M1046" s="651"/>
      <c r="N1046" s="280" t="s">
        <v>1707</v>
      </c>
      <c r="O1046" s="280"/>
      <c r="P1046" s="63"/>
    </row>
    <row r="1047" spans="1:16" s="59" customFormat="1" ht="25.5" x14ac:dyDescent="0.2">
      <c r="A1047" s="882"/>
      <c r="B1047" s="704"/>
      <c r="C1047" s="545" t="s">
        <v>1708</v>
      </c>
      <c r="D1047" s="281" t="s">
        <v>73</v>
      </c>
      <c r="E1047" s="280" t="s">
        <v>1709</v>
      </c>
      <c r="F1047" s="280" t="s">
        <v>1709</v>
      </c>
      <c r="G1047" s="280" t="s">
        <v>1709</v>
      </c>
      <c r="H1047" s="280" t="s">
        <v>1709</v>
      </c>
      <c r="I1047" s="280" t="s">
        <v>1709</v>
      </c>
      <c r="J1047" s="652"/>
      <c r="K1047" s="652"/>
      <c r="L1047" s="652"/>
      <c r="M1047" s="652"/>
      <c r="N1047" s="280" t="s">
        <v>1710</v>
      </c>
      <c r="O1047" s="280"/>
      <c r="P1047" s="63"/>
    </row>
    <row r="1048" spans="1:16" s="59" customFormat="1" ht="63.75" x14ac:dyDescent="0.2">
      <c r="A1048" s="915">
        <v>159</v>
      </c>
      <c r="B1048" s="608" t="s">
        <v>3194</v>
      </c>
      <c r="C1048" s="546" t="s">
        <v>1711</v>
      </c>
      <c r="D1048" s="283">
        <v>11.3</v>
      </c>
      <c r="E1048" s="280" t="s">
        <v>1709</v>
      </c>
      <c r="F1048" s="280" t="s">
        <v>1709</v>
      </c>
      <c r="G1048" s="280" t="s">
        <v>1709</v>
      </c>
      <c r="H1048" s="280" t="s">
        <v>1709</v>
      </c>
      <c r="I1048" s="280" t="s">
        <v>1709</v>
      </c>
      <c r="J1048" s="767">
        <f>J1051+J1058+J1062+J1066+J1076</f>
        <v>110</v>
      </c>
      <c r="K1048" s="767">
        <f>K1051+K1058+K1062+K1066+K1076</f>
        <v>28</v>
      </c>
      <c r="L1048" s="767">
        <f>L1051+L1058+L1062+L1066+L1076</f>
        <v>82</v>
      </c>
      <c r="M1048" s="767">
        <f>M1051+M1058+M1062+M1066+M1076</f>
        <v>0</v>
      </c>
      <c r="N1048" s="290" t="s">
        <v>1712</v>
      </c>
      <c r="O1048" s="290"/>
      <c r="P1048" s="63"/>
    </row>
    <row r="1049" spans="1:16" s="59" customFormat="1" ht="38.25" x14ac:dyDescent="0.2">
      <c r="A1049" s="881"/>
      <c r="B1049" s="609"/>
      <c r="C1049" s="546" t="s">
        <v>1713</v>
      </c>
      <c r="D1049" s="283" t="s">
        <v>73</v>
      </c>
      <c r="E1049" s="283">
        <v>7000</v>
      </c>
      <c r="F1049" s="283">
        <v>8000</v>
      </c>
      <c r="G1049" s="283">
        <v>8800</v>
      </c>
      <c r="H1049" s="283">
        <v>9856</v>
      </c>
      <c r="I1049" s="283">
        <v>10644</v>
      </c>
      <c r="J1049" s="768"/>
      <c r="K1049" s="768"/>
      <c r="L1049" s="768"/>
      <c r="M1049" s="768"/>
      <c r="N1049" s="290" t="s">
        <v>1714</v>
      </c>
      <c r="O1049" s="290"/>
      <c r="P1049" s="63"/>
    </row>
    <row r="1050" spans="1:16" s="59" customFormat="1" ht="38.25" x14ac:dyDescent="0.2">
      <c r="A1050" s="882"/>
      <c r="B1050" s="610"/>
      <c r="C1050" s="546" t="s">
        <v>1715</v>
      </c>
      <c r="D1050" s="85">
        <v>10</v>
      </c>
      <c r="E1050" s="85">
        <v>10</v>
      </c>
      <c r="F1050" s="85">
        <v>10</v>
      </c>
      <c r="G1050" s="85">
        <v>15</v>
      </c>
      <c r="H1050" s="85">
        <v>15</v>
      </c>
      <c r="I1050" s="85">
        <v>15</v>
      </c>
      <c r="J1050" s="769"/>
      <c r="K1050" s="769"/>
      <c r="L1050" s="769"/>
      <c r="M1050" s="769"/>
      <c r="N1050" s="290" t="s">
        <v>361</v>
      </c>
      <c r="O1050" s="290"/>
      <c r="P1050" s="63"/>
    </row>
    <row r="1051" spans="1:16" s="59" customFormat="1" ht="51" x14ac:dyDescent="0.2">
      <c r="A1051" s="915">
        <v>160</v>
      </c>
      <c r="B1051" s="694" t="s">
        <v>3195</v>
      </c>
      <c r="C1051" s="537" t="s">
        <v>1716</v>
      </c>
      <c r="D1051" s="284" t="s">
        <v>73</v>
      </c>
      <c r="E1051" s="284"/>
      <c r="F1051" s="284"/>
      <c r="G1051" s="284"/>
      <c r="H1051" s="284"/>
      <c r="I1051" s="284"/>
      <c r="J1051" s="648">
        <f>SUM(J1053:J1057)</f>
        <v>1.3</v>
      </c>
      <c r="K1051" s="648">
        <f>SUM(K1053:K1057)</f>
        <v>1.3</v>
      </c>
      <c r="L1051" s="648">
        <f>SUM(L1053:L1057)</f>
        <v>0</v>
      </c>
      <c r="M1051" s="648">
        <f>SUM(M1053:M1057)</f>
        <v>0</v>
      </c>
      <c r="N1051" s="282" t="s">
        <v>1717</v>
      </c>
      <c r="O1051" s="282"/>
      <c r="P1051" s="63"/>
    </row>
    <row r="1052" spans="1:16" s="58" customFormat="1" ht="63.75" x14ac:dyDescent="0.2">
      <c r="A1052" s="882"/>
      <c r="B1052" s="696"/>
      <c r="C1052" s="537" t="s">
        <v>1718</v>
      </c>
      <c r="D1052" s="284" t="s">
        <v>73</v>
      </c>
      <c r="E1052" s="284"/>
      <c r="F1052" s="284"/>
      <c r="G1052" s="284"/>
      <c r="H1052" s="284"/>
      <c r="I1052" s="284"/>
      <c r="J1052" s="649"/>
      <c r="K1052" s="649"/>
      <c r="L1052" s="649"/>
      <c r="M1052" s="649"/>
      <c r="N1052" s="282" t="s">
        <v>1719</v>
      </c>
      <c r="O1052" s="282"/>
      <c r="P1052" s="63"/>
    </row>
    <row r="1053" spans="1:16" s="58" customFormat="1" ht="63.75" x14ac:dyDescent="0.2">
      <c r="A1053" s="436" t="s">
        <v>2861</v>
      </c>
      <c r="B1053" s="315" t="s">
        <v>2299</v>
      </c>
      <c r="C1053" s="24" t="s">
        <v>1720</v>
      </c>
      <c r="D1053" s="4"/>
      <c r="E1053" s="4" t="s">
        <v>214</v>
      </c>
      <c r="F1053" s="4" t="s">
        <v>214</v>
      </c>
      <c r="G1053" s="4"/>
      <c r="H1053" s="4"/>
      <c r="I1053" s="4"/>
      <c r="J1053" s="118">
        <v>0.2</v>
      </c>
      <c r="K1053" s="118">
        <v>0.2</v>
      </c>
      <c r="L1053" s="118"/>
      <c r="M1053" s="95"/>
      <c r="N1053" s="286" t="s">
        <v>1721</v>
      </c>
      <c r="O1053" s="286" t="s">
        <v>1245</v>
      </c>
      <c r="P1053" s="63"/>
    </row>
    <row r="1054" spans="1:16" s="58" customFormat="1" ht="38.25" x14ac:dyDescent="0.2">
      <c r="A1054" s="436" t="s">
        <v>2862</v>
      </c>
      <c r="B1054" s="315" t="s">
        <v>2659</v>
      </c>
      <c r="C1054" s="24" t="s">
        <v>1722</v>
      </c>
      <c r="D1054" s="4"/>
      <c r="E1054" s="4" t="s">
        <v>214</v>
      </c>
      <c r="F1054" s="4" t="s">
        <v>214</v>
      </c>
      <c r="G1054" s="4" t="s">
        <v>214</v>
      </c>
      <c r="H1054" s="4"/>
      <c r="I1054" s="4"/>
      <c r="J1054" s="118">
        <v>0.2</v>
      </c>
      <c r="K1054" s="118">
        <v>0.2</v>
      </c>
      <c r="L1054" s="118"/>
      <c r="M1054" s="95"/>
      <c r="N1054" s="286" t="s">
        <v>1723</v>
      </c>
      <c r="O1054" s="286" t="s">
        <v>1245</v>
      </c>
      <c r="P1054" s="63"/>
    </row>
    <row r="1055" spans="1:16" s="58" customFormat="1" ht="51" x14ac:dyDescent="0.2">
      <c r="A1055" s="436" t="s">
        <v>2863</v>
      </c>
      <c r="B1055" s="315" t="s">
        <v>2658</v>
      </c>
      <c r="C1055" s="24" t="s">
        <v>1724</v>
      </c>
      <c r="D1055" s="4"/>
      <c r="E1055" s="4" t="s">
        <v>214</v>
      </c>
      <c r="F1055" s="4" t="s">
        <v>214</v>
      </c>
      <c r="G1055" s="4"/>
      <c r="H1055" s="4"/>
      <c r="I1055" s="4"/>
      <c r="J1055" s="118">
        <v>0.2</v>
      </c>
      <c r="K1055" s="118">
        <v>0.2</v>
      </c>
      <c r="L1055" s="118"/>
      <c r="M1055" s="95"/>
      <c r="N1055" s="286" t="s">
        <v>1725</v>
      </c>
      <c r="O1055" s="286" t="s">
        <v>1245</v>
      </c>
      <c r="P1055" s="63"/>
    </row>
    <row r="1056" spans="1:16" s="58" customFormat="1" ht="38.25" x14ac:dyDescent="0.2">
      <c r="A1056" s="436" t="s">
        <v>2864</v>
      </c>
      <c r="B1056" s="315" t="s">
        <v>2660</v>
      </c>
      <c r="C1056" s="24" t="s">
        <v>1365</v>
      </c>
      <c r="D1056" s="4"/>
      <c r="E1056" s="4" t="s">
        <v>214</v>
      </c>
      <c r="F1056" s="4" t="s">
        <v>214</v>
      </c>
      <c r="G1056" s="4"/>
      <c r="H1056" s="4"/>
      <c r="I1056" s="4"/>
      <c r="J1056" s="118">
        <v>0.2</v>
      </c>
      <c r="K1056" s="118">
        <v>0.2</v>
      </c>
      <c r="L1056" s="118"/>
      <c r="M1056" s="95"/>
      <c r="N1056" s="286" t="s">
        <v>1726</v>
      </c>
      <c r="O1056" s="286" t="s">
        <v>1245</v>
      </c>
      <c r="P1056" s="63"/>
    </row>
    <row r="1057" spans="1:16" s="59" customFormat="1" ht="63.75" x14ac:dyDescent="0.2">
      <c r="A1057" s="436" t="s">
        <v>2865</v>
      </c>
      <c r="B1057" s="315" t="s">
        <v>2763</v>
      </c>
      <c r="C1057" s="24" t="s">
        <v>1727</v>
      </c>
      <c r="D1057" s="4"/>
      <c r="E1057" s="4" t="s">
        <v>214</v>
      </c>
      <c r="F1057" s="4" t="s">
        <v>214</v>
      </c>
      <c r="G1057" s="4" t="s">
        <v>214</v>
      </c>
      <c r="H1057" s="4" t="s">
        <v>214</v>
      </c>
      <c r="I1057" s="4" t="s">
        <v>214</v>
      </c>
      <c r="J1057" s="118">
        <v>0.5</v>
      </c>
      <c r="K1057" s="118">
        <v>0.5</v>
      </c>
      <c r="L1057" s="118"/>
      <c r="M1057" s="95"/>
      <c r="N1057" s="286" t="s">
        <v>1728</v>
      </c>
      <c r="O1057" s="286" t="s">
        <v>1246</v>
      </c>
      <c r="P1057" s="63"/>
    </row>
    <row r="1058" spans="1:16" s="58" customFormat="1" ht="63.75" x14ac:dyDescent="0.2">
      <c r="A1058" s="436">
        <v>161</v>
      </c>
      <c r="B1058" s="482" t="s">
        <v>3196</v>
      </c>
      <c r="C1058" s="537" t="s">
        <v>1729</v>
      </c>
      <c r="D1058" s="284" t="s">
        <v>73</v>
      </c>
      <c r="E1058" s="284">
        <v>18100</v>
      </c>
      <c r="F1058" s="284">
        <v>18300</v>
      </c>
      <c r="G1058" s="284">
        <v>18500</v>
      </c>
      <c r="H1058" s="284">
        <v>18700</v>
      </c>
      <c r="I1058" s="284">
        <v>18900</v>
      </c>
      <c r="J1058" s="538">
        <f>SUM(J1059:J1061)</f>
        <v>1.1000000000000001</v>
      </c>
      <c r="K1058" s="538">
        <f>SUM(K1059:K1061)</f>
        <v>1.1000000000000001</v>
      </c>
      <c r="L1058" s="538">
        <f>SUM(L1059:L1061)</f>
        <v>0</v>
      </c>
      <c r="M1058" s="538">
        <f>SUM(M1059:M1061)</f>
        <v>0</v>
      </c>
      <c r="N1058" s="282" t="s">
        <v>1730</v>
      </c>
      <c r="O1058" s="282"/>
      <c r="P1058" s="63"/>
    </row>
    <row r="1059" spans="1:16" s="58" customFormat="1" ht="114.75" x14ac:dyDescent="0.2">
      <c r="A1059" s="436" t="s">
        <v>2861</v>
      </c>
      <c r="B1059" s="315" t="s">
        <v>2300</v>
      </c>
      <c r="C1059" s="24" t="s">
        <v>1731</v>
      </c>
      <c r="D1059" s="4"/>
      <c r="E1059" s="4" t="s">
        <v>214</v>
      </c>
      <c r="F1059" s="4" t="s">
        <v>214</v>
      </c>
      <c r="G1059" s="4" t="s">
        <v>214</v>
      </c>
      <c r="H1059" s="4" t="s">
        <v>214</v>
      </c>
      <c r="I1059" s="4" t="s">
        <v>214</v>
      </c>
      <c r="J1059" s="118">
        <v>0.6</v>
      </c>
      <c r="K1059" s="118">
        <v>0.6</v>
      </c>
      <c r="L1059" s="118"/>
      <c r="M1059" s="95"/>
      <c r="N1059" s="286" t="s">
        <v>1732</v>
      </c>
      <c r="O1059" s="286" t="s">
        <v>1245</v>
      </c>
      <c r="P1059" s="63"/>
    </row>
    <row r="1060" spans="1:16" s="58" customFormat="1" ht="51" x14ac:dyDescent="0.2">
      <c r="A1060" s="436" t="s">
        <v>2862</v>
      </c>
      <c r="B1060" s="315" t="s">
        <v>2354</v>
      </c>
      <c r="C1060" s="24" t="s">
        <v>1733</v>
      </c>
      <c r="D1060" s="4"/>
      <c r="E1060" s="4" t="s">
        <v>214</v>
      </c>
      <c r="F1060" s="4" t="s">
        <v>214</v>
      </c>
      <c r="G1060" s="4" t="s">
        <v>214</v>
      </c>
      <c r="H1060" s="4" t="s">
        <v>214</v>
      </c>
      <c r="I1060" s="4" t="s">
        <v>214</v>
      </c>
      <c r="J1060" s="118">
        <v>0.1</v>
      </c>
      <c r="K1060" s="118">
        <v>0.1</v>
      </c>
      <c r="L1060" s="118"/>
      <c r="M1060" s="95"/>
      <c r="N1060" s="286" t="s">
        <v>1734</v>
      </c>
      <c r="O1060" s="286" t="s">
        <v>1245</v>
      </c>
      <c r="P1060" s="63"/>
    </row>
    <row r="1061" spans="1:16" s="59" customFormat="1" ht="76.5" x14ac:dyDescent="0.2">
      <c r="A1061" s="436" t="s">
        <v>2863</v>
      </c>
      <c r="B1061" s="315" t="s">
        <v>2554</v>
      </c>
      <c r="C1061" s="24" t="s">
        <v>1735</v>
      </c>
      <c r="D1061" s="4"/>
      <c r="E1061" s="4" t="s">
        <v>214</v>
      </c>
      <c r="F1061" s="4" t="s">
        <v>214</v>
      </c>
      <c r="G1061" s="4" t="s">
        <v>214</v>
      </c>
      <c r="H1061" s="4" t="s">
        <v>214</v>
      </c>
      <c r="I1061" s="4" t="s">
        <v>214</v>
      </c>
      <c r="J1061" s="118">
        <v>0.4</v>
      </c>
      <c r="K1061" s="118">
        <v>0.4</v>
      </c>
      <c r="L1061" s="118"/>
      <c r="M1061" s="95"/>
      <c r="N1061" s="286" t="s">
        <v>1736</v>
      </c>
      <c r="O1061" s="286" t="s">
        <v>1239</v>
      </c>
      <c r="P1061" s="63"/>
    </row>
    <row r="1062" spans="1:16" s="59" customFormat="1" ht="89.25" x14ac:dyDescent="0.2">
      <c r="A1062" s="915">
        <v>162</v>
      </c>
      <c r="B1062" s="694" t="s">
        <v>3197</v>
      </c>
      <c r="C1062" s="537" t="s">
        <v>1737</v>
      </c>
      <c r="D1062" s="284">
        <v>1</v>
      </c>
      <c r="E1062" s="284">
        <v>1</v>
      </c>
      <c r="F1062" s="284">
        <v>1</v>
      </c>
      <c r="G1062" s="284">
        <v>2</v>
      </c>
      <c r="H1062" s="284">
        <v>2</v>
      </c>
      <c r="I1062" s="284">
        <v>2</v>
      </c>
      <c r="J1062" s="648">
        <f>SUM(J1064:J1065)</f>
        <v>4.3</v>
      </c>
      <c r="K1062" s="648">
        <f>SUM(K1064:K1065)</f>
        <v>2.2999999999999998</v>
      </c>
      <c r="L1062" s="648">
        <f>SUM(L1064:L1065)</f>
        <v>2</v>
      </c>
      <c r="M1062" s="648">
        <f>SUM(M1064:M1065)</f>
        <v>0</v>
      </c>
      <c r="N1062" s="282" t="s">
        <v>1738</v>
      </c>
      <c r="O1062" s="282"/>
      <c r="P1062" s="63"/>
    </row>
    <row r="1063" spans="1:16" s="58" customFormat="1" ht="25.5" x14ac:dyDescent="0.2">
      <c r="A1063" s="882"/>
      <c r="B1063" s="696"/>
      <c r="C1063" s="537" t="s">
        <v>1739</v>
      </c>
      <c r="D1063" s="284">
        <v>75</v>
      </c>
      <c r="E1063" s="284">
        <v>75.5</v>
      </c>
      <c r="F1063" s="284">
        <v>76</v>
      </c>
      <c r="G1063" s="284">
        <v>76.5</v>
      </c>
      <c r="H1063" s="284">
        <v>77</v>
      </c>
      <c r="I1063" s="284">
        <v>77.8</v>
      </c>
      <c r="J1063" s="649"/>
      <c r="K1063" s="649"/>
      <c r="L1063" s="649"/>
      <c r="M1063" s="649"/>
      <c r="N1063" s="282" t="s">
        <v>1740</v>
      </c>
      <c r="O1063" s="282"/>
      <c r="P1063" s="63"/>
    </row>
    <row r="1064" spans="1:16" s="58" customFormat="1" ht="63.75" x14ac:dyDescent="0.2">
      <c r="A1064" s="436" t="s">
        <v>2861</v>
      </c>
      <c r="B1064" s="315" t="s">
        <v>1741</v>
      </c>
      <c r="C1064" s="24" t="s">
        <v>1742</v>
      </c>
      <c r="D1064" s="4"/>
      <c r="E1064" s="4" t="s">
        <v>214</v>
      </c>
      <c r="F1064" s="4" t="s">
        <v>214</v>
      </c>
      <c r="G1064" s="4"/>
      <c r="H1064" s="4"/>
      <c r="I1064" s="4"/>
      <c r="J1064" s="118">
        <v>0.3</v>
      </c>
      <c r="K1064" s="118">
        <v>0.3</v>
      </c>
      <c r="L1064" s="118"/>
      <c r="M1064" s="95"/>
      <c r="N1064" s="286" t="s">
        <v>1648</v>
      </c>
      <c r="O1064" s="286" t="s">
        <v>1242</v>
      </c>
      <c r="P1064" s="63"/>
    </row>
    <row r="1065" spans="1:16" s="59" customFormat="1" ht="127.5" x14ac:dyDescent="0.2">
      <c r="A1065" s="436" t="s">
        <v>2862</v>
      </c>
      <c r="B1065" s="315" t="s">
        <v>2355</v>
      </c>
      <c r="C1065" s="24" t="s">
        <v>1743</v>
      </c>
      <c r="D1065" s="4"/>
      <c r="E1065" s="4" t="s">
        <v>214</v>
      </c>
      <c r="F1065" s="4" t="s">
        <v>214</v>
      </c>
      <c r="G1065" s="4" t="s">
        <v>214</v>
      </c>
      <c r="H1065" s="4" t="s">
        <v>214</v>
      </c>
      <c r="I1065" s="4" t="s">
        <v>214</v>
      </c>
      <c r="J1065" s="118">
        <v>4</v>
      </c>
      <c r="K1065" s="118">
        <v>2</v>
      </c>
      <c r="L1065" s="118">
        <v>2</v>
      </c>
      <c r="M1065" s="95"/>
      <c r="N1065" s="286" t="s">
        <v>1744</v>
      </c>
      <c r="O1065" s="286" t="s">
        <v>1247</v>
      </c>
      <c r="P1065" s="63"/>
    </row>
    <row r="1066" spans="1:16" s="59" customFormat="1" ht="89.25" x14ac:dyDescent="0.2">
      <c r="A1066" s="915">
        <v>163</v>
      </c>
      <c r="B1066" s="694" t="s">
        <v>3198</v>
      </c>
      <c r="C1066" s="537" t="s">
        <v>1745</v>
      </c>
      <c r="D1066" s="284">
        <v>2</v>
      </c>
      <c r="E1066" s="284">
        <v>2</v>
      </c>
      <c r="F1066" s="284">
        <v>2</v>
      </c>
      <c r="G1066" s="284">
        <v>2</v>
      </c>
      <c r="H1066" s="284">
        <v>2</v>
      </c>
      <c r="I1066" s="284">
        <v>2</v>
      </c>
      <c r="J1066" s="648">
        <f>SUM(J1068:J1075)</f>
        <v>102.39999999999999</v>
      </c>
      <c r="K1066" s="648">
        <f>SUM(K1068:K1075)</f>
        <v>22.400000000000002</v>
      </c>
      <c r="L1066" s="648">
        <f>SUM(L1068:L1075)</f>
        <v>80</v>
      </c>
      <c r="M1066" s="648">
        <f>SUM(M1068:M1075)</f>
        <v>0</v>
      </c>
      <c r="N1066" s="282" t="s">
        <v>1738</v>
      </c>
      <c r="O1066" s="282"/>
      <c r="P1066" s="63"/>
    </row>
    <row r="1067" spans="1:16" s="58" customFormat="1" ht="51" x14ac:dyDescent="0.2">
      <c r="A1067" s="882"/>
      <c r="B1067" s="696"/>
      <c r="C1067" s="537" t="s">
        <v>1746</v>
      </c>
      <c r="D1067" s="284">
        <v>10</v>
      </c>
      <c r="E1067" s="284">
        <v>10</v>
      </c>
      <c r="F1067" s="284">
        <v>10</v>
      </c>
      <c r="G1067" s="284">
        <v>10</v>
      </c>
      <c r="H1067" s="284">
        <v>10</v>
      </c>
      <c r="I1067" s="284">
        <v>10</v>
      </c>
      <c r="J1067" s="649"/>
      <c r="K1067" s="649"/>
      <c r="L1067" s="649"/>
      <c r="M1067" s="649"/>
      <c r="N1067" s="282" t="s">
        <v>361</v>
      </c>
      <c r="O1067" s="282"/>
      <c r="P1067" s="63"/>
    </row>
    <row r="1068" spans="1:16" s="58" customFormat="1" ht="51" x14ac:dyDescent="0.2">
      <c r="A1068" s="436" t="s">
        <v>2861</v>
      </c>
      <c r="B1068" s="315" t="s">
        <v>2301</v>
      </c>
      <c r="C1068" s="24" t="s">
        <v>1747</v>
      </c>
      <c r="D1068" s="4"/>
      <c r="E1068" s="4" t="s">
        <v>214</v>
      </c>
      <c r="F1068" s="4" t="s">
        <v>214</v>
      </c>
      <c r="G1068" s="4" t="s">
        <v>214</v>
      </c>
      <c r="H1068" s="4" t="s">
        <v>214</v>
      </c>
      <c r="I1068" s="4" t="s">
        <v>214</v>
      </c>
      <c r="J1068" s="118">
        <v>0.7</v>
      </c>
      <c r="K1068" s="118">
        <v>0.7</v>
      </c>
      <c r="L1068" s="118"/>
      <c r="M1068" s="95"/>
      <c r="N1068" s="286" t="s">
        <v>361</v>
      </c>
      <c r="O1068" s="286" t="s">
        <v>1245</v>
      </c>
      <c r="P1068" s="63"/>
    </row>
    <row r="1069" spans="1:16" s="58" customFormat="1" ht="51" x14ac:dyDescent="0.2">
      <c r="A1069" s="436" t="s">
        <v>2862</v>
      </c>
      <c r="B1069" s="315" t="s">
        <v>2356</v>
      </c>
      <c r="C1069" s="24" t="s">
        <v>1748</v>
      </c>
      <c r="D1069" s="4"/>
      <c r="E1069" s="4" t="s">
        <v>214</v>
      </c>
      <c r="F1069" s="4" t="s">
        <v>214</v>
      </c>
      <c r="G1069" s="4"/>
      <c r="H1069" s="4"/>
      <c r="I1069" s="4"/>
      <c r="J1069" s="118">
        <v>0.1</v>
      </c>
      <c r="K1069" s="118">
        <v>0.1</v>
      </c>
      <c r="L1069" s="118"/>
      <c r="M1069" s="95"/>
      <c r="N1069" s="286" t="s">
        <v>361</v>
      </c>
      <c r="O1069" s="286" t="s">
        <v>1248</v>
      </c>
      <c r="P1069" s="63"/>
    </row>
    <row r="1070" spans="1:16" s="58" customFormat="1" ht="38.25" x14ac:dyDescent="0.2">
      <c r="A1070" s="436" t="s">
        <v>2863</v>
      </c>
      <c r="B1070" s="315" t="s">
        <v>2555</v>
      </c>
      <c r="C1070" s="24" t="s">
        <v>1749</v>
      </c>
      <c r="D1070" s="4"/>
      <c r="E1070" s="4" t="s">
        <v>214</v>
      </c>
      <c r="F1070" s="4" t="s">
        <v>214</v>
      </c>
      <c r="G1070" s="4" t="s">
        <v>214</v>
      </c>
      <c r="H1070" s="4" t="s">
        <v>214</v>
      </c>
      <c r="I1070" s="4" t="s">
        <v>214</v>
      </c>
      <c r="J1070" s="118">
        <v>0.7</v>
      </c>
      <c r="K1070" s="118">
        <v>0.7</v>
      </c>
      <c r="L1070" s="118"/>
      <c r="M1070" s="95"/>
      <c r="N1070" s="286" t="s">
        <v>361</v>
      </c>
      <c r="O1070" s="286" t="s">
        <v>1245</v>
      </c>
      <c r="P1070" s="63"/>
    </row>
    <row r="1071" spans="1:16" s="58" customFormat="1" ht="63.75" x14ac:dyDescent="0.2">
      <c r="A1071" s="436" t="s">
        <v>2864</v>
      </c>
      <c r="B1071" s="315" t="s">
        <v>2661</v>
      </c>
      <c r="C1071" s="24" t="s">
        <v>1750</v>
      </c>
      <c r="D1071" s="4"/>
      <c r="E1071" s="4" t="s">
        <v>214</v>
      </c>
      <c r="F1071" s="4" t="s">
        <v>214</v>
      </c>
      <c r="G1071" s="4" t="s">
        <v>214</v>
      </c>
      <c r="H1071" s="4" t="s">
        <v>214</v>
      </c>
      <c r="I1071" s="4" t="s">
        <v>214</v>
      </c>
      <c r="J1071" s="118">
        <v>0.1</v>
      </c>
      <c r="K1071" s="118">
        <v>0.1</v>
      </c>
      <c r="L1071" s="118"/>
      <c r="M1071" s="95"/>
      <c r="N1071" s="286" t="s">
        <v>1751</v>
      </c>
      <c r="O1071" s="286" t="s">
        <v>1245</v>
      </c>
      <c r="P1071" s="63"/>
    </row>
    <row r="1072" spans="1:16" s="58" customFormat="1" ht="38.25" x14ac:dyDescent="0.2">
      <c r="A1072" s="436" t="s">
        <v>2865</v>
      </c>
      <c r="B1072" s="315" t="s">
        <v>1752</v>
      </c>
      <c r="C1072" s="24" t="s">
        <v>1753</v>
      </c>
      <c r="D1072" s="4"/>
      <c r="E1072" s="4" t="s">
        <v>214</v>
      </c>
      <c r="F1072" s="4" t="s">
        <v>214</v>
      </c>
      <c r="G1072" s="4" t="s">
        <v>214</v>
      </c>
      <c r="H1072" s="4" t="s">
        <v>214</v>
      </c>
      <c r="I1072" s="4" t="s">
        <v>214</v>
      </c>
      <c r="J1072" s="118">
        <v>100</v>
      </c>
      <c r="K1072" s="118">
        <v>20</v>
      </c>
      <c r="L1072" s="118">
        <v>80</v>
      </c>
      <c r="M1072" s="95"/>
      <c r="N1072" s="286" t="s">
        <v>1754</v>
      </c>
      <c r="O1072" s="286" t="s">
        <v>1245</v>
      </c>
      <c r="P1072" s="63"/>
    </row>
    <row r="1073" spans="1:16" s="58" customFormat="1" ht="89.25" x14ac:dyDescent="0.2">
      <c r="A1073" s="436" t="s">
        <v>2866</v>
      </c>
      <c r="B1073" s="315" t="s">
        <v>2796</v>
      </c>
      <c r="C1073" s="24" t="s">
        <v>1755</v>
      </c>
      <c r="D1073" s="4"/>
      <c r="E1073" s="4" t="s">
        <v>214</v>
      </c>
      <c r="F1073" s="4" t="s">
        <v>214</v>
      </c>
      <c r="G1073" s="4" t="s">
        <v>214</v>
      </c>
      <c r="H1073" s="4" t="s">
        <v>214</v>
      </c>
      <c r="I1073" s="4" t="s">
        <v>214</v>
      </c>
      <c r="J1073" s="118">
        <v>0.1</v>
      </c>
      <c r="K1073" s="118">
        <v>0.1</v>
      </c>
      <c r="L1073" s="118"/>
      <c r="M1073" s="95"/>
      <c r="N1073" s="286" t="s">
        <v>1756</v>
      </c>
      <c r="O1073" s="286" t="s">
        <v>1245</v>
      </c>
      <c r="P1073" s="63"/>
    </row>
    <row r="1074" spans="1:16" s="58" customFormat="1" ht="51" x14ac:dyDescent="0.2">
      <c r="A1074" s="436" t="s">
        <v>2867</v>
      </c>
      <c r="B1074" s="315" t="s">
        <v>2117</v>
      </c>
      <c r="C1074" s="24" t="s">
        <v>1757</v>
      </c>
      <c r="D1074" s="4"/>
      <c r="E1074" s="4" t="s">
        <v>214</v>
      </c>
      <c r="F1074" s="4" t="s">
        <v>214</v>
      </c>
      <c r="G1074" s="4" t="s">
        <v>214</v>
      </c>
      <c r="H1074" s="4" t="s">
        <v>214</v>
      </c>
      <c r="I1074" s="4" t="s">
        <v>214</v>
      </c>
      <c r="J1074" s="118">
        <v>0.2</v>
      </c>
      <c r="K1074" s="118">
        <v>0.2</v>
      </c>
      <c r="L1074" s="118"/>
      <c r="M1074" s="95"/>
      <c r="N1074" s="286" t="s">
        <v>1758</v>
      </c>
      <c r="O1074" s="286" t="s">
        <v>1246</v>
      </c>
      <c r="P1074" s="63"/>
    </row>
    <row r="1075" spans="1:16" s="59" customFormat="1" ht="51" x14ac:dyDescent="0.2">
      <c r="A1075" s="436" t="s">
        <v>2868</v>
      </c>
      <c r="B1075" s="315" t="s">
        <v>2150</v>
      </c>
      <c r="C1075" s="24" t="s">
        <v>1759</v>
      </c>
      <c r="D1075" s="4"/>
      <c r="E1075" s="4" t="s">
        <v>214</v>
      </c>
      <c r="F1075" s="4" t="s">
        <v>214</v>
      </c>
      <c r="G1075" s="4" t="s">
        <v>214</v>
      </c>
      <c r="H1075" s="4" t="s">
        <v>214</v>
      </c>
      <c r="I1075" s="4" t="s">
        <v>214</v>
      </c>
      <c r="J1075" s="118">
        <v>0.5</v>
      </c>
      <c r="K1075" s="118">
        <v>0.5</v>
      </c>
      <c r="L1075" s="118"/>
      <c r="M1075" s="95"/>
      <c r="N1075" s="286" t="s">
        <v>1760</v>
      </c>
      <c r="O1075" s="286" t="s">
        <v>1245</v>
      </c>
      <c r="P1075" s="63"/>
    </row>
    <row r="1076" spans="1:16" s="58" customFormat="1" ht="63.75" x14ac:dyDescent="0.2">
      <c r="A1076" s="436">
        <v>164</v>
      </c>
      <c r="B1076" s="482" t="s">
        <v>3199</v>
      </c>
      <c r="C1076" s="537" t="s">
        <v>1761</v>
      </c>
      <c r="D1076" s="284" t="s">
        <v>73</v>
      </c>
      <c r="E1076" s="284"/>
      <c r="F1076" s="284"/>
      <c r="G1076" s="284"/>
      <c r="H1076" s="284"/>
      <c r="I1076" s="284"/>
      <c r="J1076" s="538">
        <f>SUM(J1077:J1078)</f>
        <v>0.9</v>
      </c>
      <c r="K1076" s="538">
        <f>SUM(K1077:K1078)</f>
        <v>0.9</v>
      </c>
      <c r="L1076" s="538">
        <f>SUM(L1077:L1078)</f>
        <v>0</v>
      </c>
      <c r="M1076" s="538">
        <f>SUM(M1077:M1078)</f>
        <v>0</v>
      </c>
      <c r="N1076" s="282" t="s">
        <v>1762</v>
      </c>
      <c r="O1076" s="282"/>
      <c r="P1076" s="63"/>
    </row>
    <row r="1077" spans="1:16" s="58" customFormat="1" ht="63.75" x14ac:dyDescent="0.2">
      <c r="A1077" s="436" t="s">
        <v>2861</v>
      </c>
      <c r="B1077" s="315" t="s">
        <v>2357</v>
      </c>
      <c r="C1077" s="24" t="s">
        <v>1763</v>
      </c>
      <c r="D1077" s="4"/>
      <c r="E1077" s="4" t="s">
        <v>214</v>
      </c>
      <c r="F1077" s="4" t="s">
        <v>214</v>
      </c>
      <c r="G1077" s="4" t="s">
        <v>214</v>
      </c>
      <c r="H1077" s="4" t="s">
        <v>214</v>
      </c>
      <c r="I1077" s="4" t="s">
        <v>214</v>
      </c>
      <c r="J1077" s="118">
        <v>0.8</v>
      </c>
      <c r="K1077" s="118">
        <v>0.8</v>
      </c>
      <c r="L1077" s="118"/>
      <c r="M1077" s="95"/>
      <c r="N1077" s="286" t="s">
        <v>1764</v>
      </c>
      <c r="O1077" s="286" t="s">
        <v>1245</v>
      </c>
      <c r="P1077" s="63"/>
    </row>
    <row r="1078" spans="1:16" s="58" customFormat="1" ht="63.75" x14ac:dyDescent="0.2">
      <c r="A1078" s="436" t="s">
        <v>2862</v>
      </c>
      <c r="B1078" s="317" t="s">
        <v>2358</v>
      </c>
      <c r="C1078" s="206" t="s">
        <v>1765</v>
      </c>
      <c r="D1078" s="204"/>
      <c r="E1078" s="204" t="s">
        <v>214</v>
      </c>
      <c r="F1078" s="204" t="s">
        <v>214</v>
      </c>
      <c r="G1078" s="204" t="s">
        <v>214</v>
      </c>
      <c r="H1078" s="204" t="s">
        <v>214</v>
      </c>
      <c r="I1078" s="204" t="s">
        <v>214</v>
      </c>
      <c r="J1078" s="100">
        <v>0.1</v>
      </c>
      <c r="K1078" s="100">
        <v>0.1</v>
      </c>
      <c r="L1078" s="100"/>
      <c r="M1078" s="74"/>
      <c r="N1078" s="413" t="s">
        <v>1766</v>
      </c>
      <c r="O1078" s="413" t="s">
        <v>1245</v>
      </c>
      <c r="P1078" s="63"/>
    </row>
    <row r="1079" spans="1:16" s="58" customFormat="1" x14ac:dyDescent="0.2">
      <c r="A1079" s="397"/>
      <c r="B1079" s="584" t="s">
        <v>1293</v>
      </c>
      <c r="C1079" s="584"/>
      <c r="D1079" s="584"/>
      <c r="E1079" s="584"/>
      <c r="F1079" s="584"/>
      <c r="G1079" s="584"/>
      <c r="H1079" s="584"/>
      <c r="I1079" s="584"/>
      <c r="J1079" s="455">
        <f>J1000+J1030+J1045</f>
        <v>525</v>
      </c>
      <c r="K1079" s="455">
        <f>K1000+K1030+K1045</f>
        <v>34.700000000000003</v>
      </c>
      <c r="L1079" s="455">
        <f>L1000+L1030+L1045</f>
        <v>490.3</v>
      </c>
      <c r="M1079" s="455">
        <f>M1000+M1030+M1045</f>
        <v>0</v>
      </c>
      <c r="N1079" s="456"/>
      <c r="O1079" s="456"/>
      <c r="P1079" s="63"/>
    </row>
    <row r="1080" spans="1:16" s="58" customFormat="1" x14ac:dyDescent="0.2">
      <c r="A1080" s="394"/>
      <c r="B1080" s="584" t="s">
        <v>1294</v>
      </c>
      <c r="C1080" s="584"/>
      <c r="D1080" s="584"/>
      <c r="E1080" s="584"/>
      <c r="F1080" s="584"/>
      <c r="G1080" s="584"/>
      <c r="H1080" s="584"/>
      <c r="I1080" s="584"/>
      <c r="J1080" s="454">
        <f>SUM(K1080:M1080)</f>
        <v>100</v>
      </c>
      <c r="K1080" s="455">
        <f>K1079/$J1079*100</f>
        <v>6.6095238095238091</v>
      </c>
      <c r="L1080" s="455">
        <f>L1079/$J1079*100</f>
        <v>93.390476190476193</v>
      </c>
      <c r="M1080" s="455">
        <f>M1079/$J1079*100</f>
        <v>0</v>
      </c>
      <c r="N1080" s="456"/>
      <c r="O1080" s="457"/>
      <c r="P1080" s="63"/>
    </row>
    <row r="1081" spans="1:16" s="59" customFormat="1" ht="13.5" thickBot="1" x14ac:dyDescent="0.25">
      <c r="A1081" s="393"/>
      <c r="B1081" s="632" t="s">
        <v>3201</v>
      </c>
      <c r="C1081" s="633"/>
      <c r="D1081" s="633"/>
      <c r="E1081" s="633"/>
      <c r="F1081" s="633"/>
      <c r="G1081" s="633"/>
      <c r="H1081" s="633"/>
      <c r="I1081" s="633"/>
      <c r="J1081" s="633"/>
      <c r="K1081" s="633"/>
      <c r="L1081" s="633"/>
      <c r="M1081" s="633"/>
      <c r="N1081" s="633"/>
      <c r="O1081" s="634"/>
      <c r="P1081" s="63"/>
    </row>
    <row r="1082" spans="1:16" s="59" customFormat="1" ht="38.25" x14ac:dyDescent="0.2">
      <c r="A1082" s="915">
        <v>165</v>
      </c>
      <c r="B1082" s="703" t="s">
        <v>3202</v>
      </c>
      <c r="C1082" s="545" t="s">
        <v>1767</v>
      </c>
      <c r="D1082" s="281">
        <v>0.7</v>
      </c>
      <c r="E1082" s="280" t="s">
        <v>1768</v>
      </c>
      <c r="F1082" s="280" t="s">
        <v>1769</v>
      </c>
      <c r="G1082" s="280" t="s">
        <v>1770</v>
      </c>
      <c r="H1082" s="280" t="s">
        <v>1771</v>
      </c>
      <c r="I1082" s="280" t="s">
        <v>1772</v>
      </c>
      <c r="J1082" s="782">
        <f>J1084+J1116</f>
        <v>162.80000000000001</v>
      </c>
      <c r="K1082" s="782">
        <f>K1084+K1116</f>
        <v>162.80000000000001</v>
      </c>
      <c r="L1082" s="782">
        <f>L1084+L1116</f>
        <v>0</v>
      </c>
      <c r="M1082" s="782">
        <f>M1084+M1116</f>
        <v>0</v>
      </c>
      <c r="N1082" s="547" t="s">
        <v>1773</v>
      </c>
      <c r="O1082" s="280"/>
      <c r="P1082" s="63"/>
    </row>
    <row r="1083" spans="1:16" s="59" customFormat="1" ht="51" x14ac:dyDescent="0.2">
      <c r="A1083" s="882"/>
      <c r="B1083" s="704"/>
      <c r="C1083" s="545" t="s">
        <v>1774</v>
      </c>
      <c r="D1083" s="281">
        <v>0.96</v>
      </c>
      <c r="E1083" s="280" t="s">
        <v>1775</v>
      </c>
      <c r="F1083" s="280" t="s">
        <v>1772</v>
      </c>
      <c r="G1083" s="280" t="s">
        <v>1776</v>
      </c>
      <c r="H1083" s="280" t="s">
        <v>1629</v>
      </c>
      <c r="I1083" s="280" t="s">
        <v>1777</v>
      </c>
      <c r="J1083" s="652"/>
      <c r="K1083" s="652"/>
      <c r="L1083" s="652"/>
      <c r="M1083" s="652"/>
      <c r="N1083" s="547" t="s">
        <v>1778</v>
      </c>
      <c r="O1083" s="280"/>
      <c r="P1083" s="63"/>
    </row>
    <row r="1084" spans="1:16" s="59" customFormat="1" ht="63.75" x14ac:dyDescent="0.2">
      <c r="A1084" s="915">
        <v>166</v>
      </c>
      <c r="B1084" s="608" t="s">
        <v>3203</v>
      </c>
      <c r="C1084" s="546" t="s">
        <v>1779</v>
      </c>
      <c r="D1084" s="283"/>
      <c r="E1084" s="290" t="s">
        <v>1780</v>
      </c>
      <c r="F1084" s="290" t="s">
        <v>1781</v>
      </c>
      <c r="G1084" s="290" t="s">
        <v>1781</v>
      </c>
      <c r="H1084" s="290" t="s">
        <v>1781</v>
      </c>
      <c r="I1084" s="290" t="s">
        <v>1781</v>
      </c>
      <c r="J1084" s="767">
        <f>J1087+J1098+J1103+J1110</f>
        <v>50.5</v>
      </c>
      <c r="K1084" s="767">
        <f>K1087+K1098+K1103+K1110</f>
        <v>50.5</v>
      </c>
      <c r="L1084" s="767">
        <f>L1087+L1098+L1103+L1110</f>
        <v>0</v>
      </c>
      <c r="M1084" s="767">
        <f>M1087+M1098+M1103+M1110</f>
        <v>0</v>
      </c>
      <c r="N1084" s="548" t="s">
        <v>1782</v>
      </c>
      <c r="O1084" s="290"/>
      <c r="P1084" s="63"/>
    </row>
    <row r="1085" spans="1:16" s="59" customFormat="1" ht="25.5" x14ac:dyDescent="0.2">
      <c r="A1085" s="881"/>
      <c r="B1085" s="609"/>
      <c r="C1085" s="546" t="s">
        <v>1783</v>
      </c>
      <c r="D1085" s="283"/>
      <c r="E1085" s="290" t="s">
        <v>220</v>
      </c>
      <c r="F1085" s="290" t="s">
        <v>220</v>
      </c>
      <c r="G1085" s="290" t="s">
        <v>220</v>
      </c>
      <c r="H1085" s="290" t="s">
        <v>220</v>
      </c>
      <c r="I1085" s="290" t="s">
        <v>220</v>
      </c>
      <c r="J1085" s="768"/>
      <c r="K1085" s="768"/>
      <c r="L1085" s="768"/>
      <c r="M1085" s="768"/>
      <c r="N1085" s="875" t="s">
        <v>1784</v>
      </c>
      <c r="O1085" s="290"/>
      <c r="P1085" s="63"/>
    </row>
    <row r="1086" spans="1:16" s="59" customFormat="1" ht="38.25" x14ac:dyDescent="0.2">
      <c r="A1086" s="882"/>
      <c r="B1086" s="610"/>
      <c r="C1086" s="546" t="s">
        <v>1785</v>
      </c>
      <c r="D1086" s="283"/>
      <c r="E1086" s="290" t="s">
        <v>358</v>
      </c>
      <c r="F1086" s="290" t="s">
        <v>182</v>
      </c>
      <c r="G1086" s="290" t="s">
        <v>244</v>
      </c>
      <c r="H1086" s="290" t="s">
        <v>244</v>
      </c>
      <c r="I1086" s="290" t="s">
        <v>203</v>
      </c>
      <c r="J1086" s="769"/>
      <c r="K1086" s="769"/>
      <c r="L1086" s="769"/>
      <c r="M1086" s="769"/>
      <c r="N1086" s="876"/>
      <c r="O1086" s="290"/>
      <c r="P1086" s="63"/>
    </row>
    <row r="1087" spans="1:16" s="59" customFormat="1" ht="38.25" x14ac:dyDescent="0.2">
      <c r="A1087" s="441">
        <v>167</v>
      </c>
      <c r="B1087" s="549" t="s">
        <v>3204</v>
      </c>
      <c r="C1087" s="550" t="s">
        <v>1786</v>
      </c>
      <c r="D1087" s="551" t="s">
        <v>73</v>
      </c>
      <c r="E1087" s="552"/>
      <c r="F1087" s="552"/>
      <c r="G1087" s="552"/>
      <c r="H1087" s="552"/>
      <c r="I1087" s="552"/>
      <c r="J1087" s="553">
        <f>SUM(J1088:J1097)</f>
        <v>1.4</v>
      </c>
      <c r="K1087" s="553">
        <f>SUM(K1088:K1097)</f>
        <v>1.4</v>
      </c>
      <c r="L1087" s="553">
        <f>SUM(L1088:L1097)</f>
        <v>0</v>
      </c>
      <c r="M1087" s="553">
        <f>SUM(M1088:M1097)</f>
        <v>0</v>
      </c>
      <c r="N1087" s="554" t="s">
        <v>1787</v>
      </c>
      <c r="O1087" s="552"/>
      <c r="P1087" s="63"/>
    </row>
    <row r="1088" spans="1:16" s="59" customFormat="1" ht="51" x14ac:dyDescent="0.2">
      <c r="A1088" s="441" t="s">
        <v>2861</v>
      </c>
      <c r="B1088" s="350" t="s">
        <v>2302</v>
      </c>
      <c r="C1088" s="61" t="s">
        <v>1788</v>
      </c>
      <c r="D1088" s="38"/>
      <c r="E1088" s="27" t="s">
        <v>214</v>
      </c>
      <c r="F1088" s="27" t="s">
        <v>214</v>
      </c>
      <c r="G1088" s="27" t="s">
        <v>214</v>
      </c>
      <c r="H1088" s="27" t="s">
        <v>214</v>
      </c>
      <c r="I1088" s="27" t="s">
        <v>214</v>
      </c>
      <c r="J1088" s="72">
        <v>0.1</v>
      </c>
      <c r="K1088" s="72">
        <v>0.1</v>
      </c>
      <c r="L1088" s="72"/>
      <c r="M1088" s="72"/>
      <c r="N1088" s="419" t="s">
        <v>1789</v>
      </c>
      <c r="O1088" s="27"/>
      <c r="P1088" s="63"/>
    </row>
    <row r="1089" spans="1:16" s="59" customFormat="1" ht="25.5" x14ac:dyDescent="0.2">
      <c r="A1089" s="441" t="s">
        <v>2862</v>
      </c>
      <c r="B1089" s="350" t="s">
        <v>2556</v>
      </c>
      <c r="C1089" s="61" t="s">
        <v>1790</v>
      </c>
      <c r="D1089" s="38"/>
      <c r="E1089" s="27" t="s">
        <v>214</v>
      </c>
      <c r="F1089" s="27" t="s">
        <v>214</v>
      </c>
      <c r="G1089" s="27"/>
      <c r="H1089" s="27"/>
      <c r="I1089" s="27"/>
      <c r="J1089" s="72">
        <v>0.2</v>
      </c>
      <c r="K1089" s="72">
        <v>0.2</v>
      </c>
      <c r="L1089" s="72"/>
      <c r="M1089" s="72"/>
      <c r="N1089" s="419" t="s">
        <v>1778</v>
      </c>
      <c r="O1089" s="27"/>
      <c r="P1089" s="63"/>
    </row>
    <row r="1090" spans="1:16" s="59" customFormat="1" ht="51" x14ac:dyDescent="0.2">
      <c r="A1090" s="441" t="s">
        <v>2863</v>
      </c>
      <c r="B1090" s="350" t="s">
        <v>2557</v>
      </c>
      <c r="C1090" s="61" t="s">
        <v>1791</v>
      </c>
      <c r="D1090" s="38"/>
      <c r="E1090" s="27" t="s">
        <v>214</v>
      </c>
      <c r="F1090" s="27" t="s">
        <v>214</v>
      </c>
      <c r="G1090" s="27" t="s">
        <v>214</v>
      </c>
      <c r="H1090" s="27" t="s">
        <v>214</v>
      </c>
      <c r="I1090" s="27" t="s">
        <v>214</v>
      </c>
      <c r="J1090" s="72">
        <v>0.1</v>
      </c>
      <c r="K1090" s="72">
        <v>0.1</v>
      </c>
      <c r="L1090" s="72"/>
      <c r="M1090" s="72"/>
      <c r="N1090" s="419" t="s">
        <v>1778</v>
      </c>
      <c r="O1090" s="27"/>
      <c r="P1090" s="63"/>
    </row>
    <row r="1091" spans="1:16" s="59" customFormat="1" ht="38.25" x14ac:dyDescent="0.2">
      <c r="A1091" s="441" t="s">
        <v>2864</v>
      </c>
      <c r="B1091" s="350" t="s">
        <v>2662</v>
      </c>
      <c r="C1091" s="61" t="s">
        <v>1791</v>
      </c>
      <c r="D1091" s="38"/>
      <c r="E1091" s="27" t="s">
        <v>214</v>
      </c>
      <c r="F1091" s="27" t="s">
        <v>214</v>
      </c>
      <c r="G1091" s="27" t="s">
        <v>214</v>
      </c>
      <c r="H1091" s="27" t="s">
        <v>214</v>
      </c>
      <c r="I1091" s="27" t="s">
        <v>214</v>
      </c>
      <c r="J1091" s="72">
        <v>0.1</v>
      </c>
      <c r="K1091" s="72">
        <v>0.1</v>
      </c>
      <c r="L1091" s="72"/>
      <c r="M1091" s="72"/>
      <c r="N1091" s="419" t="s">
        <v>1778</v>
      </c>
      <c r="O1091" s="27"/>
      <c r="P1091" s="63"/>
    </row>
    <row r="1092" spans="1:16" s="59" customFormat="1" ht="38.25" x14ac:dyDescent="0.2">
      <c r="A1092" s="441" t="s">
        <v>2865</v>
      </c>
      <c r="B1092" s="350" t="s">
        <v>2764</v>
      </c>
      <c r="C1092" s="61" t="s">
        <v>1791</v>
      </c>
      <c r="D1092" s="38"/>
      <c r="E1092" s="27" t="s">
        <v>214</v>
      </c>
      <c r="F1092" s="27" t="s">
        <v>214</v>
      </c>
      <c r="G1092" s="27" t="s">
        <v>214</v>
      </c>
      <c r="H1092" s="27" t="s">
        <v>214</v>
      </c>
      <c r="I1092" s="27" t="s">
        <v>214</v>
      </c>
      <c r="J1092" s="72">
        <v>0.1</v>
      </c>
      <c r="K1092" s="72">
        <v>0.1</v>
      </c>
      <c r="L1092" s="72"/>
      <c r="M1092" s="72"/>
      <c r="N1092" s="419" t="s">
        <v>1778</v>
      </c>
      <c r="O1092" s="27"/>
      <c r="P1092" s="63"/>
    </row>
    <row r="1093" spans="1:16" s="59" customFormat="1" ht="51" x14ac:dyDescent="0.2">
      <c r="A1093" s="441" t="s">
        <v>2866</v>
      </c>
      <c r="B1093" s="350" t="s">
        <v>1792</v>
      </c>
      <c r="C1093" s="61" t="s">
        <v>1791</v>
      </c>
      <c r="D1093" s="38"/>
      <c r="E1093" s="27" t="s">
        <v>214</v>
      </c>
      <c r="F1093" s="27" t="s">
        <v>214</v>
      </c>
      <c r="G1093" s="27" t="s">
        <v>214</v>
      </c>
      <c r="H1093" s="27" t="s">
        <v>214</v>
      </c>
      <c r="I1093" s="27" t="s">
        <v>214</v>
      </c>
      <c r="J1093" s="72">
        <v>0.1</v>
      </c>
      <c r="K1093" s="72">
        <v>0.1</v>
      </c>
      <c r="L1093" s="72"/>
      <c r="M1093" s="72"/>
      <c r="N1093" s="419" t="s">
        <v>1778</v>
      </c>
      <c r="O1093" s="27"/>
      <c r="P1093" s="63" t="s">
        <v>80</v>
      </c>
    </row>
    <row r="1094" spans="1:16" s="59" customFormat="1" ht="51" x14ac:dyDescent="0.2">
      <c r="A1094" s="441" t="s">
        <v>2867</v>
      </c>
      <c r="B1094" s="350" t="s">
        <v>1793</v>
      </c>
      <c r="C1094" s="61" t="s">
        <v>1791</v>
      </c>
      <c r="D1094" s="38"/>
      <c r="E1094" s="27" t="s">
        <v>214</v>
      </c>
      <c r="F1094" s="27" t="s">
        <v>214</v>
      </c>
      <c r="G1094" s="27" t="s">
        <v>214</v>
      </c>
      <c r="H1094" s="27" t="s">
        <v>214</v>
      </c>
      <c r="I1094" s="27" t="s">
        <v>214</v>
      </c>
      <c r="J1094" s="72">
        <v>0.1</v>
      </c>
      <c r="K1094" s="72">
        <v>0.1</v>
      </c>
      <c r="L1094" s="72"/>
      <c r="M1094" s="72"/>
      <c r="N1094" s="419" t="s">
        <v>1778</v>
      </c>
      <c r="O1094" s="27"/>
      <c r="P1094" s="63"/>
    </row>
    <row r="1095" spans="1:16" s="59" customFormat="1" ht="38.25" x14ac:dyDescent="0.2">
      <c r="A1095" s="441" t="s">
        <v>2868</v>
      </c>
      <c r="B1095" s="350" t="s">
        <v>2151</v>
      </c>
      <c r="C1095" s="61" t="s">
        <v>1791</v>
      </c>
      <c r="D1095" s="38"/>
      <c r="E1095" s="27" t="s">
        <v>214</v>
      </c>
      <c r="F1095" s="27" t="s">
        <v>214</v>
      </c>
      <c r="G1095" s="27" t="s">
        <v>214</v>
      </c>
      <c r="H1095" s="27" t="s">
        <v>214</v>
      </c>
      <c r="I1095" s="27" t="s">
        <v>214</v>
      </c>
      <c r="J1095" s="72">
        <v>0.1</v>
      </c>
      <c r="K1095" s="72">
        <v>0.1</v>
      </c>
      <c r="L1095" s="72"/>
      <c r="M1095" s="72"/>
      <c r="N1095" s="419" t="s">
        <v>1778</v>
      </c>
      <c r="O1095" s="27"/>
      <c r="P1095" s="63"/>
    </row>
    <row r="1096" spans="1:16" s="59" customFormat="1" ht="76.5" x14ac:dyDescent="0.2">
      <c r="A1096" s="441" t="s">
        <v>2869</v>
      </c>
      <c r="B1096" s="350" t="s">
        <v>2170</v>
      </c>
      <c r="C1096" s="61" t="s">
        <v>1794</v>
      </c>
      <c r="D1096" s="38"/>
      <c r="E1096" s="27" t="s">
        <v>214</v>
      </c>
      <c r="F1096" s="27" t="s">
        <v>214</v>
      </c>
      <c r="G1096" s="27" t="s">
        <v>214</v>
      </c>
      <c r="H1096" s="27" t="s">
        <v>214</v>
      </c>
      <c r="I1096" s="27" t="s">
        <v>214</v>
      </c>
      <c r="J1096" s="72">
        <v>0.4</v>
      </c>
      <c r="K1096" s="72">
        <v>0.4</v>
      </c>
      <c r="L1096" s="72"/>
      <c r="M1096" s="72"/>
      <c r="N1096" s="419" t="s">
        <v>1795</v>
      </c>
      <c r="O1096" s="27"/>
      <c r="P1096" s="63"/>
    </row>
    <row r="1097" spans="1:16" s="59" customFormat="1" ht="76.5" x14ac:dyDescent="0.2">
      <c r="A1097" s="441" t="s">
        <v>2870</v>
      </c>
      <c r="B1097" s="350" t="s">
        <v>2192</v>
      </c>
      <c r="C1097" s="61" t="s">
        <v>1796</v>
      </c>
      <c r="D1097" s="38"/>
      <c r="E1097" s="27" t="s">
        <v>214</v>
      </c>
      <c r="F1097" s="27" t="s">
        <v>214</v>
      </c>
      <c r="G1097" s="27" t="s">
        <v>214</v>
      </c>
      <c r="H1097" s="27" t="s">
        <v>214</v>
      </c>
      <c r="I1097" s="27" t="s">
        <v>214</v>
      </c>
      <c r="J1097" s="72">
        <v>0.1</v>
      </c>
      <c r="K1097" s="72">
        <v>0.1</v>
      </c>
      <c r="L1097" s="72"/>
      <c r="M1097" s="72"/>
      <c r="N1097" s="419" t="s">
        <v>1797</v>
      </c>
      <c r="O1097" s="27"/>
      <c r="P1097" s="63"/>
    </row>
    <row r="1098" spans="1:16" s="58" customFormat="1" ht="51" x14ac:dyDescent="0.2">
      <c r="A1098" s="441">
        <v>168</v>
      </c>
      <c r="B1098" s="482" t="s">
        <v>3205</v>
      </c>
      <c r="C1098" s="537" t="s">
        <v>1798</v>
      </c>
      <c r="D1098" s="284"/>
      <c r="E1098" s="282" t="s">
        <v>1799</v>
      </c>
      <c r="F1098" s="282" t="s">
        <v>1800</v>
      </c>
      <c r="G1098" s="282" t="s">
        <v>1801</v>
      </c>
      <c r="H1098" s="282" t="s">
        <v>1802</v>
      </c>
      <c r="I1098" s="282" t="s">
        <v>1803</v>
      </c>
      <c r="J1098" s="538">
        <f>SUM(J1099:J1102)</f>
        <v>1.4000000000000001</v>
      </c>
      <c r="K1098" s="538">
        <f>SUM(K1099:K1102)</f>
        <v>1.4000000000000001</v>
      </c>
      <c r="L1098" s="538">
        <f>SUM(L1099:L1102)</f>
        <v>0</v>
      </c>
      <c r="M1098" s="538">
        <f>SUM(M1099:M1102)</f>
        <v>0</v>
      </c>
      <c r="N1098" s="282" t="s">
        <v>1778</v>
      </c>
      <c r="O1098" s="282"/>
      <c r="P1098" s="63"/>
    </row>
    <row r="1099" spans="1:16" s="58" customFormat="1" ht="51" x14ac:dyDescent="0.2">
      <c r="A1099" s="441" t="s">
        <v>2861</v>
      </c>
      <c r="B1099" s="314" t="s">
        <v>2303</v>
      </c>
      <c r="C1099" s="61" t="s">
        <v>1804</v>
      </c>
      <c r="D1099" s="4"/>
      <c r="E1099" s="4" t="s">
        <v>214</v>
      </c>
      <c r="F1099" s="4" t="s">
        <v>214</v>
      </c>
      <c r="G1099" s="4"/>
      <c r="H1099" s="4"/>
      <c r="I1099" s="4"/>
      <c r="J1099" s="118">
        <v>0.1</v>
      </c>
      <c r="K1099" s="118">
        <v>0.1</v>
      </c>
      <c r="L1099" s="118"/>
      <c r="M1099" s="95"/>
      <c r="N1099" s="286" t="s">
        <v>1805</v>
      </c>
      <c r="O1099" s="286"/>
      <c r="P1099" s="63"/>
    </row>
    <row r="1100" spans="1:16" s="58" customFormat="1" ht="76.5" x14ac:dyDescent="0.2">
      <c r="A1100" s="441" t="s">
        <v>2862</v>
      </c>
      <c r="B1100" s="314" t="s">
        <v>2359</v>
      </c>
      <c r="C1100" s="61" t="s">
        <v>1806</v>
      </c>
      <c r="D1100" s="4"/>
      <c r="E1100" s="4" t="s">
        <v>214</v>
      </c>
      <c r="F1100" s="4" t="s">
        <v>214</v>
      </c>
      <c r="G1100" s="4" t="s">
        <v>214</v>
      </c>
      <c r="H1100" s="4" t="s">
        <v>214</v>
      </c>
      <c r="I1100" s="4" t="s">
        <v>214</v>
      </c>
      <c r="J1100" s="118">
        <v>0.5</v>
      </c>
      <c r="K1100" s="118">
        <v>0.5</v>
      </c>
      <c r="L1100" s="118"/>
      <c r="M1100" s="95"/>
      <c r="N1100" s="286" t="s">
        <v>1807</v>
      </c>
      <c r="O1100" s="286"/>
      <c r="P1100" s="63"/>
    </row>
    <row r="1101" spans="1:16" s="58" customFormat="1" ht="51" x14ac:dyDescent="0.2">
      <c r="A1101" s="441" t="s">
        <v>2863</v>
      </c>
      <c r="B1101" s="314" t="s">
        <v>2558</v>
      </c>
      <c r="C1101" s="61" t="s">
        <v>1808</v>
      </c>
      <c r="D1101" s="4"/>
      <c r="E1101" s="4" t="s">
        <v>214</v>
      </c>
      <c r="F1101" s="4" t="s">
        <v>214</v>
      </c>
      <c r="G1101" s="4" t="s">
        <v>214</v>
      </c>
      <c r="H1101" s="4" t="s">
        <v>214</v>
      </c>
      <c r="I1101" s="4" t="s">
        <v>214</v>
      </c>
      <c r="J1101" s="118">
        <v>0.5</v>
      </c>
      <c r="K1101" s="118">
        <v>0.5</v>
      </c>
      <c r="L1101" s="118"/>
      <c r="M1101" s="95"/>
      <c r="N1101" s="286" t="s">
        <v>1807</v>
      </c>
      <c r="O1101" s="286"/>
      <c r="P1101" s="63"/>
    </row>
    <row r="1102" spans="1:16" s="59" customFormat="1" ht="63.75" x14ac:dyDescent="0.2">
      <c r="A1102" s="441" t="s">
        <v>2864</v>
      </c>
      <c r="B1102" s="314" t="s">
        <v>2663</v>
      </c>
      <c r="C1102" s="61" t="s">
        <v>1809</v>
      </c>
      <c r="D1102" s="4"/>
      <c r="E1102" s="4" t="s">
        <v>214</v>
      </c>
      <c r="F1102" s="4" t="s">
        <v>214</v>
      </c>
      <c r="G1102" s="4" t="s">
        <v>214</v>
      </c>
      <c r="H1102" s="4" t="s">
        <v>214</v>
      </c>
      <c r="I1102" s="4" t="s">
        <v>214</v>
      </c>
      <c r="J1102" s="118">
        <v>0.3</v>
      </c>
      <c r="K1102" s="118">
        <v>0.3</v>
      </c>
      <c r="L1102" s="118"/>
      <c r="M1102" s="95"/>
      <c r="N1102" s="286" t="s">
        <v>1810</v>
      </c>
      <c r="O1102" s="286"/>
      <c r="P1102" s="63"/>
    </row>
    <row r="1103" spans="1:16" s="58" customFormat="1" ht="38.25" x14ac:dyDescent="0.2">
      <c r="A1103" s="441">
        <v>169</v>
      </c>
      <c r="B1103" s="482" t="s">
        <v>3206</v>
      </c>
      <c r="C1103" s="537" t="s">
        <v>1811</v>
      </c>
      <c r="D1103" s="284"/>
      <c r="E1103" s="284">
        <v>10</v>
      </c>
      <c r="F1103" s="284">
        <v>10</v>
      </c>
      <c r="G1103" s="284">
        <v>10</v>
      </c>
      <c r="H1103" s="284">
        <v>10</v>
      </c>
      <c r="I1103" s="284">
        <v>10</v>
      </c>
      <c r="J1103" s="538">
        <f>SUM(J1104:J1109)</f>
        <v>8.6</v>
      </c>
      <c r="K1103" s="538">
        <f>SUM(K1104:K1109)</f>
        <v>8.6</v>
      </c>
      <c r="L1103" s="538">
        <f>SUM(L1104:L1109)</f>
        <v>0</v>
      </c>
      <c r="M1103" s="538">
        <f>SUM(M1104:M1109)</f>
        <v>0</v>
      </c>
      <c r="N1103" s="282" t="s">
        <v>1812</v>
      </c>
      <c r="O1103" s="282"/>
      <c r="P1103" s="63"/>
    </row>
    <row r="1104" spans="1:16" s="58" customFormat="1" ht="38.25" x14ac:dyDescent="0.2">
      <c r="A1104" s="441" t="s">
        <v>2861</v>
      </c>
      <c r="B1104" s="315" t="s">
        <v>2304</v>
      </c>
      <c r="C1104" s="24" t="s">
        <v>1813</v>
      </c>
      <c r="D1104" s="4"/>
      <c r="E1104" s="4" t="s">
        <v>214</v>
      </c>
      <c r="F1104" s="4" t="s">
        <v>214</v>
      </c>
      <c r="G1104" s="4" t="s">
        <v>214</v>
      </c>
      <c r="H1104" s="4" t="s">
        <v>214</v>
      </c>
      <c r="I1104" s="4" t="s">
        <v>214</v>
      </c>
      <c r="J1104" s="118">
        <v>0.1</v>
      </c>
      <c r="K1104" s="118">
        <v>0.1</v>
      </c>
      <c r="L1104" s="118"/>
      <c r="M1104" s="95"/>
      <c r="N1104" s="286" t="s">
        <v>1778</v>
      </c>
      <c r="O1104" s="286"/>
      <c r="P1104" s="63"/>
    </row>
    <row r="1105" spans="1:16" s="58" customFormat="1" ht="51" x14ac:dyDescent="0.2">
      <c r="A1105" s="441" t="s">
        <v>2862</v>
      </c>
      <c r="B1105" s="315" t="s">
        <v>2360</v>
      </c>
      <c r="C1105" s="24" t="s">
        <v>1814</v>
      </c>
      <c r="D1105" s="4"/>
      <c r="E1105" s="4" t="s">
        <v>214</v>
      </c>
      <c r="F1105" s="4" t="s">
        <v>214</v>
      </c>
      <c r="G1105" s="4"/>
      <c r="H1105" s="4"/>
      <c r="I1105" s="4"/>
      <c r="J1105" s="118">
        <v>0.1</v>
      </c>
      <c r="K1105" s="118">
        <v>0.1</v>
      </c>
      <c r="L1105" s="118"/>
      <c r="M1105" s="95"/>
      <c r="N1105" s="27" t="s">
        <v>1812</v>
      </c>
      <c r="O1105" s="286"/>
      <c r="P1105" s="63"/>
    </row>
    <row r="1106" spans="1:16" s="58" customFormat="1" ht="63.75" x14ac:dyDescent="0.2">
      <c r="A1106" s="441" t="s">
        <v>2863</v>
      </c>
      <c r="B1106" s="315" t="s">
        <v>2664</v>
      </c>
      <c r="C1106" s="24" t="s">
        <v>1815</v>
      </c>
      <c r="D1106" s="4"/>
      <c r="E1106" s="4" t="s">
        <v>214</v>
      </c>
      <c r="F1106" s="4" t="s">
        <v>214</v>
      </c>
      <c r="G1106" s="4" t="s">
        <v>214</v>
      </c>
      <c r="H1106" s="4" t="s">
        <v>214</v>
      </c>
      <c r="I1106" s="4" t="s">
        <v>214</v>
      </c>
      <c r="J1106" s="118">
        <v>3</v>
      </c>
      <c r="K1106" s="118">
        <v>3</v>
      </c>
      <c r="L1106" s="118"/>
      <c r="M1106" s="95"/>
      <c r="N1106" s="286" t="s">
        <v>1816</v>
      </c>
      <c r="O1106" s="286"/>
      <c r="P1106" s="63"/>
    </row>
    <row r="1107" spans="1:16" s="58" customFormat="1" ht="63.75" x14ac:dyDescent="0.2">
      <c r="A1107" s="441" t="s">
        <v>2864</v>
      </c>
      <c r="B1107" s="315" t="s">
        <v>2665</v>
      </c>
      <c r="C1107" s="24" t="s">
        <v>1817</v>
      </c>
      <c r="D1107" s="4"/>
      <c r="E1107" s="4" t="s">
        <v>214</v>
      </c>
      <c r="F1107" s="4"/>
      <c r="G1107" s="4"/>
      <c r="H1107" s="4"/>
      <c r="I1107" s="4"/>
      <c r="J1107" s="118">
        <v>0.1</v>
      </c>
      <c r="K1107" s="118">
        <v>0.1</v>
      </c>
      <c r="L1107" s="118"/>
      <c r="M1107" s="95"/>
      <c r="N1107" s="286" t="s">
        <v>1818</v>
      </c>
      <c r="O1107" s="286"/>
      <c r="P1107" s="63"/>
    </row>
    <row r="1108" spans="1:16" s="58" customFormat="1" ht="38.25" x14ac:dyDescent="0.2">
      <c r="A1108" s="441" t="s">
        <v>2865</v>
      </c>
      <c r="B1108" s="315" t="s">
        <v>2693</v>
      </c>
      <c r="C1108" s="24" t="s">
        <v>1819</v>
      </c>
      <c r="D1108" s="4"/>
      <c r="E1108" s="4" t="s">
        <v>214</v>
      </c>
      <c r="F1108" s="4" t="s">
        <v>214</v>
      </c>
      <c r="G1108" s="4" t="s">
        <v>214</v>
      </c>
      <c r="H1108" s="4" t="s">
        <v>214</v>
      </c>
      <c r="I1108" s="4" t="s">
        <v>214</v>
      </c>
      <c r="J1108" s="118">
        <v>0.3</v>
      </c>
      <c r="K1108" s="118">
        <v>0.3</v>
      </c>
      <c r="L1108" s="118"/>
      <c r="M1108" s="95"/>
      <c r="N1108" s="286" t="s">
        <v>1795</v>
      </c>
      <c r="O1108" s="286"/>
      <c r="P1108" s="63"/>
    </row>
    <row r="1109" spans="1:16" s="59" customFormat="1" ht="51" x14ac:dyDescent="0.2">
      <c r="A1109" s="441" t="s">
        <v>2866</v>
      </c>
      <c r="B1109" s="315" t="s">
        <v>2797</v>
      </c>
      <c r="C1109" s="24" t="s">
        <v>1820</v>
      </c>
      <c r="D1109" s="4"/>
      <c r="E1109" s="4" t="s">
        <v>214</v>
      </c>
      <c r="F1109" s="4" t="s">
        <v>214</v>
      </c>
      <c r="G1109" s="4" t="s">
        <v>214</v>
      </c>
      <c r="H1109" s="4" t="s">
        <v>214</v>
      </c>
      <c r="I1109" s="4" t="s">
        <v>214</v>
      </c>
      <c r="J1109" s="118">
        <v>5</v>
      </c>
      <c r="K1109" s="118">
        <v>5</v>
      </c>
      <c r="L1109" s="118"/>
      <c r="M1109" s="95"/>
      <c r="N1109" s="286" t="s">
        <v>1821</v>
      </c>
      <c r="O1109" s="286"/>
      <c r="P1109" s="63"/>
    </row>
    <row r="1110" spans="1:16" s="58" customFormat="1" ht="38.25" x14ac:dyDescent="0.2">
      <c r="A1110" s="441">
        <v>170</v>
      </c>
      <c r="B1110" s="482" t="s">
        <v>3207</v>
      </c>
      <c r="C1110" s="537" t="s">
        <v>1822</v>
      </c>
      <c r="D1110" s="282"/>
      <c r="E1110" s="282" t="s">
        <v>391</v>
      </c>
      <c r="F1110" s="282" t="s">
        <v>1823</v>
      </c>
      <c r="G1110" s="282" t="s">
        <v>1824</v>
      </c>
      <c r="H1110" s="282" t="s">
        <v>1825</v>
      </c>
      <c r="I1110" s="282" t="s">
        <v>1825</v>
      </c>
      <c r="J1110" s="538">
        <f>SUM(J1111:J1115)</f>
        <v>39.1</v>
      </c>
      <c r="K1110" s="538">
        <f>SUM(K1111:K1115)</f>
        <v>39.1</v>
      </c>
      <c r="L1110" s="538">
        <f>SUM(L1111:L1115)</f>
        <v>0</v>
      </c>
      <c r="M1110" s="538">
        <f>SUM(M1111:M1115)</f>
        <v>0</v>
      </c>
      <c r="N1110" s="282" t="s">
        <v>1826</v>
      </c>
      <c r="O1110" s="282"/>
      <c r="P1110" s="63"/>
    </row>
    <row r="1111" spans="1:16" s="58" customFormat="1" ht="38.25" x14ac:dyDescent="0.2">
      <c r="A1111" s="441" t="s">
        <v>2861</v>
      </c>
      <c r="B1111" s="315" t="s">
        <v>2305</v>
      </c>
      <c r="C1111" s="24" t="s">
        <v>1827</v>
      </c>
      <c r="D1111" s="4"/>
      <c r="E1111" s="4" t="s">
        <v>214</v>
      </c>
      <c r="F1111" s="4" t="s">
        <v>214</v>
      </c>
      <c r="G1111" s="4" t="s">
        <v>214</v>
      </c>
      <c r="H1111" s="4" t="s">
        <v>214</v>
      </c>
      <c r="I1111" s="4" t="s">
        <v>214</v>
      </c>
      <c r="J1111" s="118">
        <v>0.1</v>
      </c>
      <c r="K1111" s="118">
        <v>0.1</v>
      </c>
      <c r="L1111" s="118"/>
      <c r="M1111" s="95"/>
      <c r="N1111" s="286" t="s">
        <v>1778</v>
      </c>
      <c r="O1111" s="286"/>
      <c r="P1111" s="63"/>
    </row>
    <row r="1112" spans="1:16" s="58" customFormat="1" ht="38.25" x14ac:dyDescent="0.2">
      <c r="A1112" s="441" t="s">
        <v>2862</v>
      </c>
      <c r="B1112" s="315" t="s">
        <v>2361</v>
      </c>
      <c r="C1112" s="24" t="s">
        <v>1828</v>
      </c>
      <c r="D1112" s="4"/>
      <c r="E1112" s="4" t="s">
        <v>214</v>
      </c>
      <c r="F1112" s="4" t="s">
        <v>214</v>
      </c>
      <c r="G1112" s="4" t="s">
        <v>214</v>
      </c>
      <c r="H1112" s="4" t="s">
        <v>214</v>
      </c>
      <c r="I1112" s="4" t="s">
        <v>214</v>
      </c>
      <c r="J1112" s="118">
        <v>5</v>
      </c>
      <c r="K1112" s="118">
        <v>5</v>
      </c>
      <c r="L1112" s="118"/>
      <c r="M1112" s="95"/>
      <c r="N1112" s="286" t="s">
        <v>1778</v>
      </c>
      <c r="O1112" s="286"/>
      <c r="P1112" s="63"/>
    </row>
    <row r="1113" spans="1:16" s="58" customFormat="1" ht="38.25" x14ac:dyDescent="0.2">
      <c r="A1113" s="441" t="s">
        <v>2863</v>
      </c>
      <c r="B1113" s="315" t="s">
        <v>2559</v>
      </c>
      <c r="C1113" s="24" t="s">
        <v>1829</v>
      </c>
      <c r="D1113" s="4"/>
      <c r="E1113" s="4" t="s">
        <v>214</v>
      </c>
      <c r="F1113" s="4" t="s">
        <v>214</v>
      </c>
      <c r="G1113" s="4" t="s">
        <v>214</v>
      </c>
      <c r="H1113" s="4" t="s">
        <v>214</v>
      </c>
      <c r="I1113" s="4" t="s">
        <v>214</v>
      </c>
      <c r="J1113" s="118">
        <v>4</v>
      </c>
      <c r="K1113" s="118">
        <v>4</v>
      </c>
      <c r="L1113" s="118"/>
      <c r="M1113" s="95"/>
      <c r="N1113" s="286" t="s">
        <v>1778</v>
      </c>
      <c r="O1113" s="286"/>
      <c r="P1113" s="63"/>
    </row>
    <row r="1114" spans="1:16" s="58" customFormat="1" ht="76.5" x14ac:dyDescent="0.2">
      <c r="A1114" s="441" t="s">
        <v>2864</v>
      </c>
      <c r="B1114" s="315" t="s">
        <v>2692</v>
      </c>
      <c r="C1114" s="24" t="s">
        <v>1830</v>
      </c>
      <c r="D1114" s="4"/>
      <c r="E1114" s="4" t="s">
        <v>214</v>
      </c>
      <c r="F1114" s="4" t="s">
        <v>214</v>
      </c>
      <c r="G1114" s="4" t="s">
        <v>214</v>
      </c>
      <c r="H1114" s="4" t="s">
        <v>214</v>
      </c>
      <c r="I1114" s="4" t="s">
        <v>214</v>
      </c>
      <c r="J1114" s="118">
        <v>10</v>
      </c>
      <c r="K1114" s="118">
        <v>10</v>
      </c>
      <c r="L1114" s="118"/>
      <c r="M1114" s="95"/>
      <c r="N1114" s="286" t="s">
        <v>1778</v>
      </c>
      <c r="O1114" s="286"/>
      <c r="P1114" s="63"/>
    </row>
    <row r="1115" spans="1:16" s="59" customFormat="1" ht="38.25" x14ac:dyDescent="0.2">
      <c r="A1115" s="441" t="s">
        <v>2865</v>
      </c>
      <c r="B1115" s="315" t="s">
        <v>2694</v>
      </c>
      <c r="C1115" s="24" t="s">
        <v>1831</v>
      </c>
      <c r="D1115" s="4"/>
      <c r="E1115" s="4" t="s">
        <v>214</v>
      </c>
      <c r="F1115" s="4" t="s">
        <v>214</v>
      </c>
      <c r="G1115" s="4" t="s">
        <v>214</v>
      </c>
      <c r="H1115" s="4" t="s">
        <v>214</v>
      </c>
      <c r="I1115" s="4" t="s">
        <v>214</v>
      </c>
      <c r="J1115" s="118">
        <v>20</v>
      </c>
      <c r="K1115" s="118">
        <v>20</v>
      </c>
      <c r="L1115" s="118"/>
      <c r="M1115" s="95"/>
      <c r="N1115" s="286" t="s">
        <v>1778</v>
      </c>
      <c r="O1115" s="286"/>
      <c r="P1115" s="63"/>
    </row>
    <row r="1116" spans="1:16" s="59" customFormat="1" ht="63.75" x14ac:dyDescent="0.2">
      <c r="A1116" s="915">
        <v>171</v>
      </c>
      <c r="B1116" s="608" t="s">
        <v>3208</v>
      </c>
      <c r="C1116" s="546" t="s">
        <v>1832</v>
      </c>
      <c r="D1116" s="283"/>
      <c r="E1116" s="283">
        <v>55.2</v>
      </c>
      <c r="F1116" s="290" t="s">
        <v>238</v>
      </c>
      <c r="G1116" s="290" t="s">
        <v>238</v>
      </c>
      <c r="H1116" s="290" t="s">
        <v>238</v>
      </c>
      <c r="I1116" s="290" t="s">
        <v>238</v>
      </c>
      <c r="J1116" s="767">
        <f>J1119+J1125</f>
        <v>112.3</v>
      </c>
      <c r="K1116" s="767">
        <f>K1119+K1125</f>
        <v>112.3</v>
      </c>
      <c r="L1116" s="767">
        <f>L1119+L1125</f>
        <v>0</v>
      </c>
      <c r="M1116" s="767">
        <f>M1119+M1125</f>
        <v>0</v>
      </c>
      <c r="N1116" s="591" t="s">
        <v>1778</v>
      </c>
      <c r="O1116" s="290"/>
      <c r="P1116" s="63"/>
    </row>
    <row r="1117" spans="1:16" s="59" customFormat="1" ht="63.75" x14ac:dyDescent="0.2">
      <c r="A1117" s="881"/>
      <c r="B1117" s="609"/>
      <c r="C1117" s="546" t="s">
        <v>1833</v>
      </c>
      <c r="D1117" s="283" t="s">
        <v>73</v>
      </c>
      <c r="E1117" s="290" t="s">
        <v>365</v>
      </c>
      <c r="F1117" s="290" t="s">
        <v>365</v>
      </c>
      <c r="G1117" s="290" t="s">
        <v>365</v>
      </c>
      <c r="H1117" s="290" t="s">
        <v>365</v>
      </c>
      <c r="I1117" s="290" t="s">
        <v>365</v>
      </c>
      <c r="J1117" s="768"/>
      <c r="K1117" s="768"/>
      <c r="L1117" s="768"/>
      <c r="M1117" s="768"/>
      <c r="N1117" s="592"/>
      <c r="O1117" s="290"/>
      <c r="P1117" s="63"/>
    </row>
    <row r="1118" spans="1:16" s="59" customFormat="1" ht="38.25" x14ac:dyDescent="0.2">
      <c r="A1118" s="882"/>
      <c r="B1118" s="610"/>
      <c r="C1118" s="546" t="s">
        <v>1834</v>
      </c>
      <c r="D1118" s="283">
        <v>25.7</v>
      </c>
      <c r="E1118" s="290" t="s">
        <v>203</v>
      </c>
      <c r="F1118" s="290" t="s">
        <v>201</v>
      </c>
      <c r="G1118" s="290" t="s">
        <v>195</v>
      </c>
      <c r="H1118" s="290" t="s">
        <v>237</v>
      </c>
      <c r="I1118" s="290" t="s">
        <v>1835</v>
      </c>
      <c r="J1118" s="769"/>
      <c r="K1118" s="769"/>
      <c r="L1118" s="769"/>
      <c r="M1118" s="769"/>
      <c r="N1118" s="593"/>
      <c r="O1118" s="290"/>
      <c r="P1118" s="63"/>
    </row>
    <row r="1119" spans="1:16" s="58" customFormat="1" ht="51" x14ac:dyDescent="0.2">
      <c r="A1119" s="436">
        <v>172</v>
      </c>
      <c r="B1119" s="482" t="s">
        <v>3209</v>
      </c>
      <c r="C1119" s="537" t="s">
        <v>1836</v>
      </c>
      <c r="D1119" s="282"/>
      <c r="E1119" s="282" t="s">
        <v>1837</v>
      </c>
      <c r="F1119" s="282" t="s">
        <v>1837</v>
      </c>
      <c r="G1119" s="282" t="s">
        <v>1837</v>
      </c>
      <c r="H1119" s="282" t="s">
        <v>1838</v>
      </c>
      <c r="I1119" s="282" t="s">
        <v>1837</v>
      </c>
      <c r="J1119" s="538">
        <f>SUM(J1120:J1124)</f>
        <v>112.1</v>
      </c>
      <c r="K1119" s="538">
        <f>SUM(K1120:K1124)</f>
        <v>112.1</v>
      </c>
      <c r="L1119" s="538">
        <f>SUM(L1120:L1124)</f>
        <v>0</v>
      </c>
      <c r="M1119" s="538">
        <f>SUM(M1120:M1124)</f>
        <v>0</v>
      </c>
      <c r="N1119" s="282" t="s">
        <v>1778</v>
      </c>
      <c r="O1119" s="282"/>
      <c r="P1119" s="63"/>
    </row>
    <row r="1120" spans="1:16" s="58" customFormat="1" ht="51" x14ac:dyDescent="0.2">
      <c r="A1120" s="436" t="s">
        <v>2861</v>
      </c>
      <c r="B1120" s="315" t="s">
        <v>2306</v>
      </c>
      <c r="C1120" s="24" t="s">
        <v>1839</v>
      </c>
      <c r="D1120" s="4"/>
      <c r="E1120" s="4" t="s">
        <v>214</v>
      </c>
      <c r="F1120" s="4"/>
      <c r="G1120" s="4" t="s">
        <v>214</v>
      </c>
      <c r="H1120" s="4"/>
      <c r="I1120" s="4" t="s">
        <v>214</v>
      </c>
      <c r="J1120" s="118">
        <v>5</v>
      </c>
      <c r="K1120" s="118">
        <v>5</v>
      </c>
      <c r="L1120" s="118"/>
      <c r="M1120" s="95"/>
      <c r="N1120" s="286" t="s">
        <v>1778</v>
      </c>
      <c r="O1120" s="286"/>
      <c r="P1120" s="63"/>
    </row>
    <row r="1121" spans="1:16" s="58" customFormat="1" ht="25.5" x14ac:dyDescent="0.2">
      <c r="A1121" s="436" t="s">
        <v>2862</v>
      </c>
      <c r="B1121" s="315" t="s">
        <v>2362</v>
      </c>
      <c r="C1121" s="24" t="s">
        <v>1840</v>
      </c>
      <c r="D1121" s="4"/>
      <c r="E1121" s="4" t="s">
        <v>214</v>
      </c>
      <c r="F1121" s="4" t="s">
        <v>214</v>
      </c>
      <c r="G1121" s="4" t="s">
        <v>214</v>
      </c>
      <c r="H1121" s="4" t="s">
        <v>214</v>
      </c>
      <c r="I1121" s="4" t="s">
        <v>214</v>
      </c>
      <c r="J1121" s="118">
        <v>5</v>
      </c>
      <c r="K1121" s="118">
        <v>5</v>
      </c>
      <c r="L1121" s="118"/>
      <c r="M1121" s="95"/>
      <c r="N1121" s="286" t="s">
        <v>1778</v>
      </c>
      <c r="O1121" s="286"/>
      <c r="P1121" s="63"/>
    </row>
    <row r="1122" spans="1:16" s="58" customFormat="1" ht="51" x14ac:dyDescent="0.2">
      <c r="A1122" s="436" t="s">
        <v>2863</v>
      </c>
      <c r="B1122" s="315" t="s">
        <v>2560</v>
      </c>
      <c r="C1122" s="24" t="s">
        <v>1806</v>
      </c>
      <c r="D1122" s="4"/>
      <c r="E1122" s="4" t="s">
        <v>214</v>
      </c>
      <c r="F1122" s="4" t="s">
        <v>214</v>
      </c>
      <c r="G1122" s="4" t="s">
        <v>214</v>
      </c>
      <c r="H1122" s="4" t="s">
        <v>214</v>
      </c>
      <c r="I1122" s="4" t="s">
        <v>214</v>
      </c>
      <c r="J1122" s="118">
        <v>2</v>
      </c>
      <c r="K1122" s="118">
        <v>2</v>
      </c>
      <c r="L1122" s="118"/>
      <c r="M1122" s="95"/>
      <c r="N1122" s="286" t="s">
        <v>1778</v>
      </c>
      <c r="O1122" s="286"/>
      <c r="P1122" s="63"/>
    </row>
    <row r="1123" spans="1:16" s="58" customFormat="1" ht="63.75" x14ac:dyDescent="0.2">
      <c r="A1123" s="436" t="s">
        <v>2864</v>
      </c>
      <c r="B1123" s="315" t="s">
        <v>2666</v>
      </c>
      <c r="C1123" s="24" t="s">
        <v>1841</v>
      </c>
      <c r="D1123" s="4"/>
      <c r="E1123" s="4" t="s">
        <v>214</v>
      </c>
      <c r="F1123" s="4" t="s">
        <v>214</v>
      </c>
      <c r="G1123" s="4" t="s">
        <v>214</v>
      </c>
      <c r="H1123" s="4" t="s">
        <v>214</v>
      </c>
      <c r="I1123" s="4" t="s">
        <v>214</v>
      </c>
      <c r="J1123" s="118">
        <v>100</v>
      </c>
      <c r="K1123" s="118">
        <v>100</v>
      </c>
      <c r="L1123" s="118"/>
      <c r="M1123" s="95"/>
      <c r="N1123" s="286" t="s">
        <v>1778</v>
      </c>
      <c r="O1123" s="286"/>
      <c r="P1123" s="63"/>
    </row>
    <row r="1124" spans="1:16" s="59" customFormat="1" ht="76.5" x14ac:dyDescent="0.2">
      <c r="A1124" s="436" t="s">
        <v>2865</v>
      </c>
      <c r="B1124" s="315" t="s">
        <v>2695</v>
      </c>
      <c r="C1124" s="24" t="s">
        <v>300</v>
      </c>
      <c r="D1124" s="4"/>
      <c r="E1124" s="4" t="s">
        <v>214</v>
      </c>
      <c r="F1124" s="4" t="s">
        <v>214</v>
      </c>
      <c r="G1124" s="4"/>
      <c r="H1124" s="4"/>
      <c r="I1124" s="4"/>
      <c r="J1124" s="118">
        <v>0.1</v>
      </c>
      <c r="K1124" s="118">
        <v>0.1</v>
      </c>
      <c r="L1124" s="118"/>
      <c r="M1124" s="95"/>
      <c r="N1124" s="286" t="s">
        <v>1842</v>
      </c>
      <c r="O1124" s="286"/>
      <c r="P1124" s="63"/>
    </row>
    <row r="1125" spans="1:16" s="58" customFormat="1" ht="51" x14ac:dyDescent="0.2">
      <c r="A1125" s="436">
        <v>173</v>
      </c>
      <c r="B1125" s="482" t="s">
        <v>3210</v>
      </c>
      <c r="C1125" s="537" t="s">
        <v>1843</v>
      </c>
      <c r="D1125" s="282"/>
      <c r="E1125" s="282" t="s">
        <v>359</v>
      </c>
      <c r="F1125" s="282" t="s">
        <v>359</v>
      </c>
      <c r="G1125" s="282" t="s">
        <v>359</v>
      </c>
      <c r="H1125" s="282" t="s">
        <v>359</v>
      </c>
      <c r="I1125" s="282" t="s">
        <v>359</v>
      </c>
      <c r="J1125" s="538">
        <f>SUM(J1126:J1127)</f>
        <v>0.2</v>
      </c>
      <c r="K1125" s="538">
        <f>SUM(K1126:K1127)</f>
        <v>0.2</v>
      </c>
      <c r="L1125" s="538">
        <f>SUM(L1126:L1127)</f>
        <v>0</v>
      </c>
      <c r="M1125" s="538">
        <f>SUM(M1126:M1127)</f>
        <v>0</v>
      </c>
      <c r="N1125" s="282" t="s">
        <v>1844</v>
      </c>
      <c r="O1125" s="282"/>
      <c r="P1125" s="63"/>
    </row>
    <row r="1126" spans="1:16" s="58" customFormat="1" ht="51" x14ac:dyDescent="0.2">
      <c r="A1126" s="436" t="s">
        <v>2861</v>
      </c>
      <c r="B1126" s="315" t="s">
        <v>2307</v>
      </c>
      <c r="C1126" s="24" t="s">
        <v>1845</v>
      </c>
      <c r="D1126" s="4"/>
      <c r="E1126" s="4" t="s">
        <v>214</v>
      </c>
      <c r="F1126" s="4" t="s">
        <v>214</v>
      </c>
      <c r="G1126" s="4" t="s">
        <v>214</v>
      </c>
      <c r="H1126" s="4" t="s">
        <v>214</v>
      </c>
      <c r="I1126" s="4" t="s">
        <v>214</v>
      </c>
      <c r="J1126" s="118">
        <v>0.1</v>
      </c>
      <c r="K1126" s="118">
        <v>0.1</v>
      </c>
      <c r="L1126" s="118"/>
      <c r="M1126" s="95"/>
      <c r="N1126" s="27" t="s">
        <v>1844</v>
      </c>
      <c r="O1126" s="286"/>
      <c r="P1126" s="63"/>
    </row>
    <row r="1127" spans="1:16" s="58" customFormat="1" ht="76.5" x14ac:dyDescent="0.2">
      <c r="A1127" s="436" t="s">
        <v>2862</v>
      </c>
      <c r="B1127" s="317" t="s">
        <v>2363</v>
      </c>
      <c r="C1127" s="206" t="s">
        <v>1846</v>
      </c>
      <c r="D1127" s="204"/>
      <c r="E1127" s="204" t="s">
        <v>214</v>
      </c>
      <c r="F1127" s="204" t="s">
        <v>214</v>
      </c>
      <c r="G1127" s="204" t="s">
        <v>214</v>
      </c>
      <c r="H1127" s="204" t="s">
        <v>214</v>
      </c>
      <c r="I1127" s="204" t="s">
        <v>214</v>
      </c>
      <c r="J1127" s="100">
        <v>0.1</v>
      </c>
      <c r="K1127" s="100">
        <v>0.1</v>
      </c>
      <c r="L1127" s="100"/>
      <c r="M1127" s="74"/>
      <c r="N1127" s="418" t="s">
        <v>1844</v>
      </c>
      <c r="O1127" s="413" t="s">
        <v>80</v>
      </c>
      <c r="P1127" s="63"/>
    </row>
    <row r="1128" spans="1:16" s="58" customFormat="1" x14ac:dyDescent="0.2">
      <c r="A1128" s="398"/>
      <c r="B1128" s="621" t="s">
        <v>1293</v>
      </c>
      <c r="C1128" s="622"/>
      <c r="D1128" s="622"/>
      <c r="E1128" s="622"/>
      <c r="F1128" s="622"/>
      <c r="G1128" s="622"/>
      <c r="H1128" s="622"/>
      <c r="I1128" s="623"/>
      <c r="J1128" s="455">
        <f>J1082</f>
        <v>162.80000000000001</v>
      </c>
      <c r="K1128" s="455">
        <f>K1082</f>
        <v>162.80000000000001</v>
      </c>
      <c r="L1128" s="455">
        <f>L1082</f>
        <v>0</v>
      </c>
      <c r="M1128" s="455">
        <f>M1082</f>
        <v>0</v>
      </c>
      <c r="N1128" s="456"/>
      <c r="O1128" s="456"/>
      <c r="P1128" s="63"/>
    </row>
    <row r="1129" spans="1:16" s="58" customFormat="1" x14ac:dyDescent="0.2">
      <c r="A1129" s="398"/>
      <c r="B1129" s="621" t="s">
        <v>1294</v>
      </c>
      <c r="C1129" s="622"/>
      <c r="D1129" s="622"/>
      <c r="E1129" s="622"/>
      <c r="F1129" s="622"/>
      <c r="G1129" s="622"/>
      <c r="H1129" s="622"/>
      <c r="I1129" s="623"/>
      <c r="J1129" s="454">
        <f>SUM(K1129:M1129)</f>
        <v>100</v>
      </c>
      <c r="K1129" s="455">
        <f>K1128/$J1128*100</f>
        <v>100</v>
      </c>
      <c r="L1129" s="455">
        <f>L1128/$J1128*100</f>
        <v>0</v>
      </c>
      <c r="M1129" s="455">
        <f>M1128/$J1128*100</f>
        <v>0</v>
      </c>
      <c r="N1129" s="456"/>
      <c r="O1129" s="457"/>
      <c r="P1129" s="63"/>
    </row>
    <row r="1130" spans="1:16" s="59" customFormat="1" ht="13.5" thickBot="1" x14ac:dyDescent="0.25">
      <c r="A1130" s="398"/>
      <c r="B1130" s="635" t="s">
        <v>3211</v>
      </c>
      <c r="C1130" s="636"/>
      <c r="D1130" s="636"/>
      <c r="E1130" s="636"/>
      <c r="F1130" s="636"/>
      <c r="G1130" s="636"/>
      <c r="H1130" s="636"/>
      <c r="I1130" s="636"/>
      <c r="J1130" s="636"/>
      <c r="K1130" s="636"/>
      <c r="L1130" s="636"/>
      <c r="M1130" s="636"/>
      <c r="N1130" s="636"/>
      <c r="O1130" s="637"/>
      <c r="P1130" s="63"/>
    </row>
    <row r="1131" spans="1:16" s="59" customFormat="1" ht="89.25" x14ac:dyDescent="0.2">
      <c r="A1131" s="881">
        <v>174</v>
      </c>
      <c r="B1131" s="703" t="s">
        <v>3212</v>
      </c>
      <c r="C1131" s="545" t="s">
        <v>1847</v>
      </c>
      <c r="D1131" s="281">
        <v>29.3</v>
      </c>
      <c r="E1131" s="280" t="s">
        <v>1848</v>
      </c>
      <c r="F1131" s="280" t="s">
        <v>1849</v>
      </c>
      <c r="G1131" s="280" t="s">
        <v>1850</v>
      </c>
      <c r="H1131" s="280" t="s">
        <v>1851</v>
      </c>
      <c r="I1131" s="280" t="s">
        <v>1852</v>
      </c>
      <c r="J1131" s="782">
        <f>J1140+J1208</f>
        <v>969.22</v>
      </c>
      <c r="K1131" s="782">
        <f>K1140+K1208</f>
        <v>968.72</v>
      </c>
      <c r="L1131" s="782">
        <f>L1140+L1208</f>
        <v>0.5</v>
      </c>
      <c r="M1131" s="782">
        <f>M1140+M1208</f>
        <v>0</v>
      </c>
      <c r="N1131" s="707" t="s">
        <v>1853</v>
      </c>
      <c r="O1131" s="280"/>
      <c r="P1131" s="63"/>
    </row>
    <row r="1132" spans="1:16" s="59" customFormat="1" ht="25.5" x14ac:dyDescent="0.2">
      <c r="A1132" s="881"/>
      <c r="B1132" s="794"/>
      <c r="C1132" s="545" t="s">
        <v>1854</v>
      </c>
      <c r="D1132" s="281">
        <v>7.2</v>
      </c>
      <c r="E1132" s="280" t="s">
        <v>354</v>
      </c>
      <c r="F1132" s="280" t="s">
        <v>1855</v>
      </c>
      <c r="G1132" s="280" t="s">
        <v>1856</v>
      </c>
      <c r="H1132" s="280" t="s">
        <v>1857</v>
      </c>
      <c r="I1132" s="280" t="s">
        <v>1858</v>
      </c>
      <c r="J1132" s="651"/>
      <c r="K1132" s="651"/>
      <c r="L1132" s="651"/>
      <c r="M1132" s="651"/>
      <c r="N1132" s="641"/>
      <c r="O1132" s="280"/>
      <c r="P1132" s="63"/>
    </row>
    <row r="1133" spans="1:16" s="59" customFormat="1" ht="25.5" x14ac:dyDescent="0.2">
      <c r="A1133" s="881"/>
      <c r="B1133" s="794"/>
      <c r="C1133" s="545" t="s">
        <v>1859</v>
      </c>
      <c r="D1133" s="281">
        <v>49.3</v>
      </c>
      <c r="E1133" s="280" t="s">
        <v>1860</v>
      </c>
      <c r="F1133" s="280" t="s">
        <v>1861</v>
      </c>
      <c r="G1133" s="280" t="s">
        <v>1862</v>
      </c>
      <c r="H1133" s="280" t="s">
        <v>1863</v>
      </c>
      <c r="I1133" s="280" t="s">
        <v>1864</v>
      </c>
      <c r="J1133" s="651"/>
      <c r="K1133" s="651"/>
      <c r="L1133" s="651"/>
      <c r="M1133" s="651"/>
      <c r="N1133" s="641"/>
      <c r="O1133" s="280"/>
      <c r="P1133" s="63"/>
    </row>
    <row r="1134" spans="1:16" s="59" customFormat="1" ht="25.5" x14ac:dyDescent="0.2">
      <c r="A1134" s="881"/>
      <c r="B1134" s="794"/>
      <c r="C1134" s="545" t="s">
        <v>1865</v>
      </c>
      <c r="D1134" s="281">
        <v>35.200000000000003</v>
      </c>
      <c r="E1134" s="280" t="s">
        <v>1864</v>
      </c>
      <c r="F1134" s="280" t="s">
        <v>1866</v>
      </c>
      <c r="G1134" s="280" t="s">
        <v>1867</v>
      </c>
      <c r="H1134" s="280" t="s">
        <v>1850</v>
      </c>
      <c r="I1134" s="280" t="s">
        <v>1852</v>
      </c>
      <c r="J1134" s="651"/>
      <c r="K1134" s="651"/>
      <c r="L1134" s="651"/>
      <c r="M1134" s="651"/>
      <c r="N1134" s="641"/>
      <c r="O1134" s="280"/>
      <c r="P1134" s="63"/>
    </row>
    <row r="1135" spans="1:16" s="59" customFormat="1" ht="25.5" x14ac:dyDescent="0.2">
      <c r="A1135" s="881"/>
      <c r="B1135" s="794"/>
      <c r="C1135" s="545" t="s">
        <v>1868</v>
      </c>
      <c r="D1135" s="281">
        <v>27.1</v>
      </c>
      <c r="E1135" s="280" t="s">
        <v>1849</v>
      </c>
      <c r="F1135" s="280" t="s">
        <v>1850</v>
      </c>
      <c r="G1135" s="280" t="s">
        <v>1869</v>
      </c>
      <c r="H1135" s="280" t="s">
        <v>1852</v>
      </c>
      <c r="I1135" s="280" t="s">
        <v>1852</v>
      </c>
      <c r="J1135" s="651"/>
      <c r="K1135" s="651"/>
      <c r="L1135" s="651"/>
      <c r="M1135" s="651"/>
      <c r="N1135" s="642"/>
      <c r="O1135" s="280"/>
      <c r="P1135" s="63"/>
    </row>
    <row r="1136" spans="1:16" s="59" customFormat="1" ht="38.25" x14ac:dyDescent="0.2">
      <c r="A1136" s="881"/>
      <c r="B1136" s="794"/>
      <c r="C1136" s="545" t="s">
        <v>1870</v>
      </c>
      <c r="D1136" s="281">
        <v>0.41</v>
      </c>
      <c r="E1136" s="281">
        <v>0.5</v>
      </c>
      <c r="F1136" s="281">
        <v>0.55000000000000004</v>
      </c>
      <c r="G1136" s="281">
        <v>0.6</v>
      </c>
      <c r="H1136" s="281">
        <v>0.65</v>
      </c>
      <c r="I1136" s="281">
        <v>0.5</v>
      </c>
      <c r="J1136" s="651"/>
      <c r="K1136" s="651"/>
      <c r="L1136" s="651"/>
      <c r="M1136" s="651"/>
      <c r="N1136" s="280" t="s">
        <v>1853</v>
      </c>
      <c r="O1136" s="280"/>
      <c r="P1136" s="63"/>
    </row>
    <row r="1137" spans="1:16" s="59" customFormat="1" ht="38.25" x14ac:dyDescent="0.2">
      <c r="A1137" s="881"/>
      <c r="B1137" s="794"/>
      <c r="C1137" s="545" t="s">
        <v>1871</v>
      </c>
      <c r="D1137" s="281">
        <v>11.6</v>
      </c>
      <c r="E1137" s="280" t="s">
        <v>1872</v>
      </c>
      <c r="F1137" s="280" t="s">
        <v>1873</v>
      </c>
      <c r="G1137" s="280" t="s">
        <v>355</v>
      </c>
      <c r="H1137" s="280" t="s">
        <v>1874</v>
      </c>
      <c r="I1137" s="280" t="s">
        <v>1875</v>
      </c>
      <c r="J1137" s="651"/>
      <c r="K1137" s="651"/>
      <c r="L1137" s="651"/>
      <c r="M1137" s="651"/>
      <c r="N1137" s="640" t="s">
        <v>1853</v>
      </c>
      <c r="O1137" s="280"/>
      <c r="P1137" s="63"/>
    </row>
    <row r="1138" spans="1:16" s="59" customFormat="1" x14ac:dyDescent="0.2">
      <c r="A1138" s="881"/>
      <c r="B1138" s="794"/>
      <c r="C1138" s="545" t="s">
        <v>1876</v>
      </c>
      <c r="D1138" s="281">
        <v>9.9</v>
      </c>
      <c r="E1138" s="280" t="s">
        <v>355</v>
      </c>
      <c r="F1138" s="280" t="s">
        <v>1877</v>
      </c>
      <c r="G1138" s="280" t="s">
        <v>356</v>
      </c>
      <c r="H1138" s="280" t="s">
        <v>1878</v>
      </c>
      <c r="I1138" s="280" t="s">
        <v>354</v>
      </c>
      <c r="J1138" s="651"/>
      <c r="K1138" s="651"/>
      <c r="L1138" s="651"/>
      <c r="M1138" s="651"/>
      <c r="N1138" s="641"/>
      <c r="O1138" s="280"/>
      <c r="P1138" s="63"/>
    </row>
    <row r="1139" spans="1:16" s="59" customFormat="1" ht="25.5" x14ac:dyDescent="0.2">
      <c r="A1139" s="881"/>
      <c r="B1139" s="704"/>
      <c r="C1139" s="545" t="s">
        <v>1879</v>
      </c>
      <c r="D1139" s="281">
        <v>12.2</v>
      </c>
      <c r="E1139" s="280" t="s">
        <v>1880</v>
      </c>
      <c r="F1139" s="280" t="s">
        <v>1881</v>
      </c>
      <c r="G1139" s="280" t="s">
        <v>1882</v>
      </c>
      <c r="H1139" s="280" t="s">
        <v>1883</v>
      </c>
      <c r="I1139" s="280" t="s">
        <v>1884</v>
      </c>
      <c r="J1139" s="652"/>
      <c r="K1139" s="652"/>
      <c r="L1139" s="652"/>
      <c r="M1139" s="652"/>
      <c r="N1139" s="642"/>
      <c r="O1139" s="280"/>
      <c r="P1139" s="63"/>
    </row>
    <row r="1140" spans="1:16" s="59" customFormat="1" ht="76.5" x14ac:dyDescent="0.2">
      <c r="A1140" s="436">
        <v>175</v>
      </c>
      <c r="B1140" s="488" t="s">
        <v>3213</v>
      </c>
      <c r="C1140" s="546" t="s">
        <v>1885</v>
      </c>
      <c r="D1140" s="283" t="s">
        <v>73</v>
      </c>
      <c r="E1140" s="290" t="s">
        <v>195</v>
      </c>
      <c r="F1140" s="290" t="s">
        <v>220</v>
      </c>
      <c r="G1140" s="290" t="s">
        <v>238</v>
      </c>
      <c r="H1140" s="290" t="s">
        <v>357</v>
      </c>
      <c r="I1140" s="290" t="s">
        <v>221</v>
      </c>
      <c r="J1140" s="555">
        <f>J1141+J1152+J1160+J1170+J1180+J1190+J1198+J1201</f>
        <v>48.519999999999996</v>
      </c>
      <c r="K1140" s="556">
        <f>K1141+K1152+K1160+K1170+K1180+K1190+K1198+K1201</f>
        <v>48.019999999999996</v>
      </c>
      <c r="L1140" s="556">
        <f>L1141+L1152+L1160+L1170+L1180+L1190+L1198+L1201</f>
        <v>0.5</v>
      </c>
      <c r="M1140" s="556">
        <f>M1141+M1152+M1160+M1170+M1180+M1190+M1198+M1201</f>
        <v>0</v>
      </c>
      <c r="N1140" s="290" t="s">
        <v>286</v>
      </c>
      <c r="O1140" s="290"/>
      <c r="P1140" s="63"/>
    </row>
    <row r="1141" spans="1:16" s="59" customFormat="1" ht="51" x14ac:dyDescent="0.2">
      <c r="A1141" s="915">
        <v>176</v>
      </c>
      <c r="B1141" s="694" t="s">
        <v>3214</v>
      </c>
      <c r="C1141" s="537" t="s">
        <v>1886</v>
      </c>
      <c r="D1141" s="284" t="s">
        <v>73</v>
      </c>
      <c r="E1141" s="282" t="s">
        <v>182</v>
      </c>
      <c r="F1141" s="282" t="s">
        <v>1801</v>
      </c>
      <c r="G1141" s="282" t="s">
        <v>1803</v>
      </c>
      <c r="H1141" s="282" t="s">
        <v>1887</v>
      </c>
      <c r="I1141" s="282" t="s">
        <v>1888</v>
      </c>
      <c r="J1141" s="771">
        <f>SUM(J1143:J1151)</f>
        <v>11.99</v>
      </c>
      <c r="K1141" s="648">
        <f>SUM(K1143:K1151)</f>
        <v>11.99</v>
      </c>
      <c r="L1141" s="648">
        <f>SUM(L1143:L1151)</f>
        <v>0</v>
      </c>
      <c r="M1141" s="648">
        <f>SUM(M1143:M1151)</f>
        <v>0</v>
      </c>
      <c r="N1141" s="282" t="s">
        <v>1889</v>
      </c>
      <c r="O1141" s="282"/>
      <c r="P1141" s="63"/>
    </row>
    <row r="1142" spans="1:16" s="58" customFormat="1" ht="63.75" x14ac:dyDescent="0.2">
      <c r="A1142" s="882"/>
      <c r="B1142" s="696"/>
      <c r="C1142" s="537" t="s">
        <v>1890</v>
      </c>
      <c r="D1142" s="284" t="s">
        <v>73</v>
      </c>
      <c r="E1142" s="282" t="s">
        <v>358</v>
      </c>
      <c r="F1142" s="282" t="s">
        <v>182</v>
      </c>
      <c r="G1142" s="282" t="s">
        <v>1801</v>
      </c>
      <c r="H1142" s="282" t="s">
        <v>1803</v>
      </c>
      <c r="I1142" s="282" t="s">
        <v>203</v>
      </c>
      <c r="J1142" s="772"/>
      <c r="K1142" s="649"/>
      <c r="L1142" s="649"/>
      <c r="M1142" s="649"/>
      <c r="N1142" s="282" t="s">
        <v>1889</v>
      </c>
      <c r="O1142" s="282"/>
      <c r="P1142" s="63"/>
    </row>
    <row r="1143" spans="1:16" s="58" customFormat="1" ht="89.25" x14ac:dyDescent="0.2">
      <c r="A1143" s="436" t="s">
        <v>2861</v>
      </c>
      <c r="B1143" s="314" t="s">
        <v>2308</v>
      </c>
      <c r="C1143" s="61" t="s">
        <v>1891</v>
      </c>
      <c r="D1143" s="4"/>
      <c r="E1143" s="4"/>
      <c r="F1143" s="4" t="s">
        <v>214</v>
      </c>
      <c r="G1143" s="4"/>
      <c r="H1143" s="4"/>
      <c r="I1143" s="4"/>
      <c r="J1143" s="101">
        <v>0.02</v>
      </c>
      <c r="K1143" s="101">
        <v>0.02</v>
      </c>
      <c r="L1143" s="118"/>
      <c r="M1143" s="95"/>
      <c r="N1143" s="27" t="s">
        <v>1889</v>
      </c>
      <c r="O1143" s="286"/>
      <c r="P1143" s="63"/>
    </row>
    <row r="1144" spans="1:16" s="58" customFormat="1" ht="89.25" x14ac:dyDescent="0.2">
      <c r="A1144" s="438" t="s">
        <v>2862</v>
      </c>
      <c r="B1144" s="314" t="s">
        <v>2364</v>
      </c>
      <c r="C1144" s="61" t="s">
        <v>1892</v>
      </c>
      <c r="D1144" s="4"/>
      <c r="E1144" s="4" t="s">
        <v>214</v>
      </c>
      <c r="F1144" s="4" t="s">
        <v>214</v>
      </c>
      <c r="G1144" s="4"/>
      <c r="H1144" s="4"/>
      <c r="I1144" s="4"/>
      <c r="J1144" s="101">
        <v>0.02</v>
      </c>
      <c r="K1144" s="101">
        <v>0.02</v>
      </c>
      <c r="L1144" s="118"/>
      <c r="M1144" s="95"/>
      <c r="N1144" s="27" t="s">
        <v>1889</v>
      </c>
      <c r="O1144" s="286"/>
      <c r="P1144" s="63"/>
    </row>
    <row r="1145" spans="1:16" s="58" customFormat="1" ht="38.25" x14ac:dyDescent="0.2">
      <c r="A1145" s="436" t="s">
        <v>2863</v>
      </c>
      <c r="B1145" s="314" t="s">
        <v>2561</v>
      </c>
      <c r="C1145" s="61" t="s">
        <v>1893</v>
      </c>
      <c r="D1145" s="4"/>
      <c r="E1145" s="4"/>
      <c r="F1145" s="4"/>
      <c r="G1145" s="4" t="s">
        <v>214</v>
      </c>
      <c r="H1145" s="4"/>
      <c r="I1145" s="4"/>
      <c r="J1145" s="101">
        <v>1</v>
      </c>
      <c r="K1145" s="101">
        <v>1</v>
      </c>
      <c r="L1145" s="118"/>
      <c r="M1145" s="95"/>
      <c r="N1145" s="286" t="s">
        <v>1894</v>
      </c>
      <c r="O1145" s="286"/>
      <c r="P1145" s="63"/>
    </row>
    <row r="1146" spans="1:16" s="58" customFormat="1" ht="63.75" x14ac:dyDescent="0.2">
      <c r="A1146" s="438" t="s">
        <v>2864</v>
      </c>
      <c r="B1146" s="314" t="s">
        <v>2667</v>
      </c>
      <c r="C1146" s="61" t="s">
        <v>1895</v>
      </c>
      <c r="D1146" s="4"/>
      <c r="E1146" s="4" t="s">
        <v>214</v>
      </c>
      <c r="F1146" s="4" t="s">
        <v>214</v>
      </c>
      <c r="G1146" s="4" t="s">
        <v>214</v>
      </c>
      <c r="H1146" s="4"/>
      <c r="I1146" s="4"/>
      <c r="J1146" s="101">
        <v>0.25</v>
      </c>
      <c r="K1146" s="101">
        <v>0.25</v>
      </c>
      <c r="L1146" s="118"/>
      <c r="M1146" s="95"/>
      <c r="N1146" s="286" t="s">
        <v>1894</v>
      </c>
      <c r="O1146" s="286"/>
      <c r="P1146" s="63"/>
    </row>
    <row r="1147" spans="1:16" s="58" customFormat="1" ht="63.75" x14ac:dyDescent="0.2">
      <c r="A1147" s="436" t="s">
        <v>2865</v>
      </c>
      <c r="B1147" s="314" t="s">
        <v>2696</v>
      </c>
      <c r="C1147" s="61" t="s">
        <v>1896</v>
      </c>
      <c r="D1147" s="4"/>
      <c r="E1147" s="4" t="s">
        <v>214</v>
      </c>
      <c r="F1147" s="4" t="s">
        <v>214</v>
      </c>
      <c r="G1147" s="4"/>
      <c r="H1147" s="4"/>
      <c r="I1147" s="4"/>
      <c r="J1147" s="101">
        <v>0.1</v>
      </c>
      <c r="K1147" s="101">
        <v>0.1</v>
      </c>
      <c r="L1147" s="118"/>
      <c r="M1147" s="95"/>
      <c r="N1147" s="286" t="s">
        <v>286</v>
      </c>
      <c r="O1147" s="286"/>
      <c r="P1147" s="63"/>
    </row>
    <row r="1148" spans="1:16" s="58" customFormat="1" ht="51" x14ac:dyDescent="0.2">
      <c r="A1148" s="438" t="s">
        <v>2866</v>
      </c>
      <c r="B1148" s="314" t="s">
        <v>2798</v>
      </c>
      <c r="C1148" s="61" t="s">
        <v>1897</v>
      </c>
      <c r="D1148" s="4"/>
      <c r="E1148" s="4"/>
      <c r="F1148" s="4"/>
      <c r="G1148" s="4" t="s">
        <v>214</v>
      </c>
      <c r="H1148" s="4" t="s">
        <v>214</v>
      </c>
      <c r="I1148" s="4" t="s">
        <v>214</v>
      </c>
      <c r="J1148" s="101">
        <v>5</v>
      </c>
      <c r="K1148" s="101">
        <v>5</v>
      </c>
      <c r="L1148" s="118"/>
      <c r="M1148" s="95"/>
      <c r="N1148" s="286" t="s">
        <v>1898</v>
      </c>
      <c r="O1148" s="286"/>
      <c r="P1148" s="63"/>
    </row>
    <row r="1149" spans="1:16" s="58" customFormat="1" ht="102" x14ac:dyDescent="0.2">
      <c r="A1149" s="436" t="s">
        <v>2867</v>
      </c>
      <c r="B1149" s="314" t="s">
        <v>2118</v>
      </c>
      <c r="C1149" s="61" t="s">
        <v>1899</v>
      </c>
      <c r="D1149" s="4"/>
      <c r="E1149" s="4" t="s">
        <v>214</v>
      </c>
      <c r="F1149" s="4" t="s">
        <v>214</v>
      </c>
      <c r="G1149" s="4" t="s">
        <v>214</v>
      </c>
      <c r="H1149" s="4" t="s">
        <v>214</v>
      </c>
      <c r="I1149" s="4" t="s">
        <v>214</v>
      </c>
      <c r="J1149" s="101">
        <v>0.1</v>
      </c>
      <c r="K1149" s="101">
        <v>0.1</v>
      </c>
      <c r="L1149" s="118"/>
      <c r="M1149" s="95"/>
      <c r="N1149" s="286" t="s">
        <v>1894</v>
      </c>
      <c r="O1149" s="286"/>
      <c r="P1149" s="63"/>
    </row>
    <row r="1150" spans="1:16" s="58" customFormat="1" ht="63.75" x14ac:dyDescent="0.2">
      <c r="A1150" s="438" t="s">
        <v>2868</v>
      </c>
      <c r="B1150" s="314" t="s">
        <v>2152</v>
      </c>
      <c r="C1150" s="61" t="s">
        <v>1900</v>
      </c>
      <c r="D1150" s="4"/>
      <c r="E1150" s="4" t="s">
        <v>214</v>
      </c>
      <c r="F1150" s="4" t="s">
        <v>214</v>
      </c>
      <c r="G1150" s="4" t="s">
        <v>214</v>
      </c>
      <c r="H1150" s="4" t="s">
        <v>214</v>
      </c>
      <c r="I1150" s="4" t="s">
        <v>214</v>
      </c>
      <c r="J1150" s="101">
        <v>5</v>
      </c>
      <c r="K1150" s="101">
        <v>5</v>
      </c>
      <c r="L1150" s="118"/>
      <c r="M1150" s="95"/>
      <c r="N1150" s="286" t="s">
        <v>1894</v>
      </c>
      <c r="O1150" s="286"/>
      <c r="P1150" s="63"/>
    </row>
    <row r="1151" spans="1:16" s="59" customFormat="1" ht="63.75" x14ac:dyDescent="0.2">
      <c r="A1151" s="436" t="s">
        <v>2869</v>
      </c>
      <c r="B1151" s="314" t="s">
        <v>2171</v>
      </c>
      <c r="C1151" s="61" t="s">
        <v>1901</v>
      </c>
      <c r="D1151" s="4"/>
      <c r="E1151" s="4" t="s">
        <v>214</v>
      </c>
      <c r="F1151" s="4" t="s">
        <v>214</v>
      </c>
      <c r="G1151" s="4" t="s">
        <v>214</v>
      </c>
      <c r="H1151" s="4" t="s">
        <v>214</v>
      </c>
      <c r="I1151" s="4" t="s">
        <v>214</v>
      </c>
      <c r="J1151" s="101">
        <v>0.5</v>
      </c>
      <c r="K1151" s="101">
        <v>0.5</v>
      </c>
      <c r="L1151" s="118"/>
      <c r="M1151" s="95"/>
      <c r="N1151" s="286" t="s">
        <v>1894</v>
      </c>
      <c r="O1151" s="286"/>
      <c r="P1151" s="63"/>
    </row>
    <row r="1152" spans="1:16" s="59" customFormat="1" ht="51" x14ac:dyDescent="0.2">
      <c r="A1152" s="915">
        <v>177</v>
      </c>
      <c r="B1152" s="694" t="s">
        <v>3216</v>
      </c>
      <c r="C1152" s="537" t="s">
        <v>1902</v>
      </c>
      <c r="D1152" s="284">
        <v>78.400000000000006</v>
      </c>
      <c r="E1152" s="282" t="s">
        <v>1903</v>
      </c>
      <c r="F1152" s="282" t="s">
        <v>1904</v>
      </c>
      <c r="G1152" s="282" t="s">
        <v>1905</v>
      </c>
      <c r="H1152" s="282" t="s">
        <v>1906</v>
      </c>
      <c r="I1152" s="282" t="s">
        <v>1907</v>
      </c>
      <c r="J1152" s="648">
        <f>SUM(J1154:J1159)</f>
        <v>0.42000000000000004</v>
      </c>
      <c r="K1152" s="648">
        <f>SUM(K1154:K1159)</f>
        <v>0.42000000000000004</v>
      </c>
      <c r="L1152" s="648">
        <f>SUM(L1154:L1159)</f>
        <v>0</v>
      </c>
      <c r="M1152" s="648">
        <f>SUM(M1154:M1159)</f>
        <v>0</v>
      </c>
      <c r="N1152" s="282" t="s">
        <v>286</v>
      </c>
      <c r="O1152" s="282"/>
      <c r="P1152" s="63"/>
    </row>
    <row r="1153" spans="1:16" s="58" customFormat="1" ht="38.25" x14ac:dyDescent="0.2">
      <c r="A1153" s="882"/>
      <c r="B1153" s="696"/>
      <c r="C1153" s="537" t="s">
        <v>1908</v>
      </c>
      <c r="D1153" s="284" t="s">
        <v>73</v>
      </c>
      <c r="E1153" s="282" t="s">
        <v>359</v>
      </c>
      <c r="F1153" s="282" t="s">
        <v>1909</v>
      </c>
      <c r="G1153" s="282" t="s">
        <v>1910</v>
      </c>
      <c r="H1153" s="282" t="s">
        <v>360</v>
      </c>
      <c r="I1153" s="282" t="s">
        <v>239</v>
      </c>
      <c r="J1153" s="649"/>
      <c r="K1153" s="649"/>
      <c r="L1153" s="649"/>
      <c r="M1153" s="649"/>
      <c r="N1153" s="282" t="s">
        <v>1911</v>
      </c>
      <c r="O1153" s="282"/>
      <c r="P1153" s="63"/>
    </row>
    <row r="1154" spans="1:16" s="58" customFormat="1" ht="76.5" x14ac:dyDescent="0.2">
      <c r="A1154" s="435" t="s">
        <v>2861</v>
      </c>
      <c r="B1154" s="351" t="s">
        <v>2309</v>
      </c>
      <c r="C1154" s="7" t="s">
        <v>1912</v>
      </c>
      <c r="D1154" s="76"/>
      <c r="E1154" s="76" t="s">
        <v>214</v>
      </c>
      <c r="F1154" s="76" t="s">
        <v>214</v>
      </c>
      <c r="G1154" s="76" t="s">
        <v>214</v>
      </c>
      <c r="H1154" s="76" t="s">
        <v>214</v>
      </c>
      <c r="I1154" s="76" t="s">
        <v>214</v>
      </c>
      <c r="J1154" s="101">
        <v>0.1</v>
      </c>
      <c r="K1154" s="101">
        <v>0.1</v>
      </c>
      <c r="L1154" s="96"/>
      <c r="M1154" s="94"/>
      <c r="N1154" s="45" t="s">
        <v>286</v>
      </c>
      <c r="O1154" s="45"/>
      <c r="P1154" s="63"/>
    </row>
    <row r="1155" spans="1:16" s="58" customFormat="1" ht="51" x14ac:dyDescent="0.2">
      <c r="A1155" s="435" t="s">
        <v>2862</v>
      </c>
      <c r="B1155" s="351" t="s">
        <v>2365</v>
      </c>
      <c r="C1155" s="7" t="s">
        <v>1913</v>
      </c>
      <c r="D1155" s="76"/>
      <c r="E1155" s="76" t="s">
        <v>214</v>
      </c>
      <c r="F1155" s="76" t="s">
        <v>214</v>
      </c>
      <c r="G1155" s="76" t="s">
        <v>214</v>
      </c>
      <c r="H1155" s="76" t="s">
        <v>214</v>
      </c>
      <c r="I1155" s="76" t="s">
        <v>214</v>
      </c>
      <c r="J1155" s="101">
        <v>0.1</v>
      </c>
      <c r="K1155" s="101">
        <v>0.1</v>
      </c>
      <c r="L1155" s="96"/>
      <c r="M1155" s="94"/>
      <c r="N1155" s="45" t="s">
        <v>286</v>
      </c>
      <c r="O1155" s="45"/>
      <c r="P1155" s="63"/>
    </row>
    <row r="1156" spans="1:16" s="58" customFormat="1" ht="38.25" x14ac:dyDescent="0.2">
      <c r="A1156" s="435" t="s">
        <v>2863</v>
      </c>
      <c r="B1156" s="351" t="s">
        <v>2562</v>
      </c>
      <c r="C1156" s="7" t="s">
        <v>1914</v>
      </c>
      <c r="D1156" s="76"/>
      <c r="E1156" s="76"/>
      <c r="F1156" s="76" t="s">
        <v>214</v>
      </c>
      <c r="G1156" s="76" t="s">
        <v>214</v>
      </c>
      <c r="H1156" s="76" t="s">
        <v>214</v>
      </c>
      <c r="I1156" s="76" t="s">
        <v>214</v>
      </c>
      <c r="J1156" s="101">
        <v>0.1</v>
      </c>
      <c r="K1156" s="101">
        <v>0.1</v>
      </c>
      <c r="L1156" s="96"/>
      <c r="M1156" s="94"/>
      <c r="N1156" s="45" t="s">
        <v>1915</v>
      </c>
      <c r="O1156" s="45"/>
      <c r="P1156" s="63"/>
    </row>
    <row r="1157" spans="1:16" s="58" customFormat="1" ht="38.25" x14ac:dyDescent="0.2">
      <c r="A1157" s="435" t="s">
        <v>2864</v>
      </c>
      <c r="B1157" s="351" t="s">
        <v>2668</v>
      </c>
      <c r="C1157" s="7" t="s">
        <v>1916</v>
      </c>
      <c r="D1157" s="76"/>
      <c r="E1157" s="76" t="s">
        <v>214</v>
      </c>
      <c r="F1157" s="76" t="s">
        <v>214</v>
      </c>
      <c r="G1157" s="76" t="s">
        <v>214</v>
      </c>
      <c r="H1157" s="76" t="s">
        <v>214</v>
      </c>
      <c r="I1157" s="76" t="s">
        <v>214</v>
      </c>
      <c r="J1157" s="101">
        <v>0.1</v>
      </c>
      <c r="K1157" s="101">
        <v>0.1</v>
      </c>
      <c r="L1157" s="96"/>
      <c r="M1157" s="94"/>
      <c r="N1157" s="45" t="s">
        <v>1917</v>
      </c>
      <c r="O1157" s="45"/>
      <c r="P1157" s="63"/>
    </row>
    <row r="1158" spans="1:16" s="58" customFormat="1" ht="25.5" x14ac:dyDescent="0.2">
      <c r="A1158" s="435" t="s">
        <v>2865</v>
      </c>
      <c r="B1158" s="351" t="s">
        <v>2697</v>
      </c>
      <c r="C1158" s="7" t="s">
        <v>1918</v>
      </c>
      <c r="D1158" s="76"/>
      <c r="E1158" s="76" t="s">
        <v>214</v>
      </c>
      <c r="F1158" s="76" t="s">
        <v>214</v>
      </c>
      <c r="G1158" s="76" t="s">
        <v>214</v>
      </c>
      <c r="H1158" s="76" t="s">
        <v>214</v>
      </c>
      <c r="I1158" s="76" t="s">
        <v>214</v>
      </c>
      <c r="J1158" s="101">
        <v>0.01</v>
      </c>
      <c r="K1158" s="101">
        <v>0.01</v>
      </c>
      <c r="L1158" s="96"/>
      <c r="M1158" s="94"/>
      <c r="N1158" s="45" t="s">
        <v>1919</v>
      </c>
      <c r="O1158" s="45"/>
      <c r="P1158" s="63"/>
    </row>
    <row r="1159" spans="1:16" s="59" customFormat="1" ht="63.75" x14ac:dyDescent="0.2">
      <c r="A1159" s="435" t="s">
        <v>2866</v>
      </c>
      <c r="B1159" s="351" t="s">
        <v>2799</v>
      </c>
      <c r="C1159" s="7" t="s">
        <v>1920</v>
      </c>
      <c r="D1159" s="76"/>
      <c r="E1159" s="76" t="s">
        <v>214</v>
      </c>
      <c r="F1159" s="76" t="s">
        <v>214</v>
      </c>
      <c r="G1159" s="76" t="s">
        <v>214</v>
      </c>
      <c r="H1159" s="76" t="s">
        <v>214</v>
      </c>
      <c r="I1159" s="76" t="s">
        <v>214</v>
      </c>
      <c r="J1159" s="101">
        <v>0.01</v>
      </c>
      <c r="K1159" s="101">
        <v>0.01</v>
      </c>
      <c r="L1159" s="96"/>
      <c r="M1159" s="94"/>
      <c r="N1159" s="45" t="s">
        <v>1921</v>
      </c>
      <c r="O1159" s="45"/>
      <c r="P1159" s="63"/>
    </row>
    <row r="1160" spans="1:16" s="59" customFormat="1" ht="51" x14ac:dyDescent="0.2">
      <c r="A1160" s="915">
        <v>178</v>
      </c>
      <c r="B1160" s="694" t="s">
        <v>3215</v>
      </c>
      <c r="C1160" s="537" t="s">
        <v>1922</v>
      </c>
      <c r="D1160" s="284"/>
      <c r="E1160" s="282" t="s">
        <v>1923</v>
      </c>
      <c r="F1160" s="282" t="s">
        <v>1923</v>
      </c>
      <c r="G1160" s="282" t="s">
        <v>1923</v>
      </c>
      <c r="H1160" s="282" t="s">
        <v>1923</v>
      </c>
      <c r="I1160" s="282" t="s">
        <v>1923</v>
      </c>
      <c r="J1160" s="648">
        <f>SUM(J1163:J1169)</f>
        <v>2.1100000000000003</v>
      </c>
      <c r="K1160" s="648">
        <f>SUM(K1163:K1169)</f>
        <v>1.61</v>
      </c>
      <c r="L1160" s="648">
        <f>SUM(L1163:L1169)</f>
        <v>0.5</v>
      </c>
      <c r="M1160" s="648">
        <f>SUM(M1163:M1169)</f>
        <v>0</v>
      </c>
      <c r="N1160" s="711" t="s">
        <v>1924</v>
      </c>
      <c r="O1160" s="282"/>
      <c r="P1160" s="63"/>
    </row>
    <row r="1161" spans="1:16" s="59" customFormat="1" ht="38.25" x14ac:dyDescent="0.2">
      <c r="A1161" s="881"/>
      <c r="B1161" s="695"/>
      <c r="C1161" s="537" t="s">
        <v>1925</v>
      </c>
      <c r="D1161" s="284"/>
      <c r="E1161" s="282" t="s">
        <v>1923</v>
      </c>
      <c r="F1161" s="282" t="s">
        <v>1923</v>
      </c>
      <c r="G1161" s="282" t="s">
        <v>1923</v>
      </c>
      <c r="H1161" s="282" t="s">
        <v>1923</v>
      </c>
      <c r="I1161" s="282" t="s">
        <v>1923</v>
      </c>
      <c r="J1161" s="874"/>
      <c r="K1161" s="874"/>
      <c r="L1161" s="874"/>
      <c r="M1161" s="874"/>
      <c r="N1161" s="712"/>
      <c r="O1161" s="282"/>
      <c r="P1161" s="63"/>
    </row>
    <row r="1162" spans="1:16" s="58" customFormat="1" ht="51" x14ac:dyDescent="0.2">
      <c r="A1162" s="882"/>
      <c r="B1162" s="696"/>
      <c r="C1162" s="537" t="s">
        <v>1926</v>
      </c>
      <c r="D1162" s="284">
        <v>57.4</v>
      </c>
      <c r="E1162" s="282" t="s">
        <v>1927</v>
      </c>
      <c r="F1162" s="282" t="s">
        <v>1928</v>
      </c>
      <c r="G1162" s="282" t="s">
        <v>1929</v>
      </c>
      <c r="H1162" s="282" t="s">
        <v>1863</v>
      </c>
      <c r="I1162" s="282" t="s">
        <v>1930</v>
      </c>
      <c r="J1162" s="649"/>
      <c r="K1162" s="649"/>
      <c r="L1162" s="649"/>
      <c r="M1162" s="649"/>
      <c r="N1162" s="760"/>
      <c r="O1162" s="282"/>
      <c r="P1162" s="63"/>
    </row>
    <row r="1163" spans="1:16" s="58" customFormat="1" ht="76.5" x14ac:dyDescent="0.2">
      <c r="A1163" s="435" t="s">
        <v>2861</v>
      </c>
      <c r="B1163" s="351" t="s">
        <v>2310</v>
      </c>
      <c r="C1163" s="7" t="s">
        <v>339</v>
      </c>
      <c r="D1163" s="76"/>
      <c r="E1163" s="76" t="s">
        <v>214</v>
      </c>
      <c r="F1163" s="76" t="s">
        <v>214</v>
      </c>
      <c r="G1163" s="76" t="s">
        <v>214</v>
      </c>
      <c r="H1163" s="76" t="s">
        <v>214</v>
      </c>
      <c r="I1163" s="76" t="s">
        <v>214</v>
      </c>
      <c r="J1163" s="118">
        <v>0.2</v>
      </c>
      <c r="K1163" s="118">
        <v>0.2</v>
      </c>
      <c r="L1163" s="118"/>
      <c r="M1163" s="94"/>
      <c r="N1163" s="45" t="s">
        <v>1924</v>
      </c>
      <c r="O1163" s="45"/>
      <c r="P1163" s="63"/>
    </row>
    <row r="1164" spans="1:16" s="58" customFormat="1" ht="114.75" x14ac:dyDescent="0.2">
      <c r="A1164" s="435" t="s">
        <v>2862</v>
      </c>
      <c r="B1164" s="351" t="s">
        <v>2366</v>
      </c>
      <c r="C1164" s="7" t="s">
        <v>1931</v>
      </c>
      <c r="D1164" s="76"/>
      <c r="E1164" s="76" t="s">
        <v>214</v>
      </c>
      <c r="F1164" s="76" t="s">
        <v>214</v>
      </c>
      <c r="G1164" s="76" t="s">
        <v>214</v>
      </c>
      <c r="H1164" s="76" t="s">
        <v>214</v>
      </c>
      <c r="I1164" s="76" t="s">
        <v>214</v>
      </c>
      <c r="J1164" s="118">
        <v>0.1</v>
      </c>
      <c r="K1164" s="118">
        <v>0.1</v>
      </c>
      <c r="L1164" s="118"/>
      <c r="M1164" s="94"/>
      <c r="N1164" s="45" t="s">
        <v>1924</v>
      </c>
      <c r="O1164" s="45"/>
      <c r="P1164" s="63"/>
    </row>
    <row r="1165" spans="1:16" s="58" customFormat="1" ht="38.25" x14ac:dyDescent="0.2">
      <c r="A1165" s="435" t="s">
        <v>2863</v>
      </c>
      <c r="B1165" s="351" t="s">
        <v>2563</v>
      </c>
      <c r="C1165" s="7" t="s">
        <v>1932</v>
      </c>
      <c r="D1165" s="76"/>
      <c r="E1165" s="76" t="s">
        <v>214</v>
      </c>
      <c r="F1165" s="76" t="s">
        <v>214</v>
      </c>
      <c r="G1165" s="76" t="s">
        <v>214</v>
      </c>
      <c r="H1165" s="76" t="s">
        <v>214</v>
      </c>
      <c r="I1165" s="76" t="s">
        <v>214</v>
      </c>
      <c r="J1165" s="118">
        <v>0.01</v>
      </c>
      <c r="K1165" s="118">
        <v>0.01</v>
      </c>
      <c r="L1165" s="118"/>
      <c r="M1165" s="94"/>
      <c r="N1165" s="45" t="s">
        <v>1933</v>
      </c>
      <c r="O1165" s="45"/>
      <c r="P1165" s="63"/>
    </row>
    <row r="1166" spans="1:16" s="58" customFormat="1" ht="76.5" x14ac:dyDescent="0.2">
      <c r="A1166" s="435" t="s">
        <v>2864</v>
      </c>
      <c r="B1166" s="351" t="s">
        <v>2564</v>
      </c>
      <c r="C1166" s="7" t="s">
        <v>1934</v>
      </c>
      <c r="D1166" s="76"/>
      <c r="E1166" s="76" t="s">
        <v>214</v>
      </c>
      <c r="F1166" s="76" t="s">
        <v>214</v>
      </c>
      <c r="G1166" s="76" t="s">
        <v>214</v>
      </c>
      <c r="H1166" s="76" t="s">
        <v>214</v>
      </c>
      <c r="I1166" s="76" t="s">
        <v>214</v>
      </c>
      <c r="J1166" s="118">
        <v>0.1</v>
      </c>
      <c r="K1166" s="118">
        <v>0.1</v>
      </c>
      <c r="L1166" s="118"/>
      <c r="M1166" s="94"/>
      <c r="N1166" s="45" t="s">
        <v>1935</v>
      </c>
      <c r="O1166" s="45"/>
      <c r="P1166" s="63"/>
    </row>
    <row r="1167" spans="1:16" s="58" customFormat="1" ht="51" x14ac:dyDescent="0.2">
      <c r="A1167" s="435" t="s">
        <v>2865</v>
      </c>
      <c r="B1167" s="351" t="s">
        <v>2669</v>
      </c>
      <c r="C1167" s="7" t="s">
        <v>1936</v>
      </c>
      <c r="D1167" s="76"/>
      <c r="E1167" s="76" t="s">
        <v>214</v>
      </c>
      <c r="F1167" s="76" t="s">
        <v>214</v>
      </c>
      <c r="G1167" s="76" t="s">
        <v>214</v>
      </c>
      <c r="H1167" s="76" t="s">
        <v>214</v>
      </c>
      <c r="I1167" s="76" t="s">
        <v>214</v>
      </c>
      <c r="J1167" s="118">
        <v>1</v>
      </c>
      <c r="K1167" s="118">
        <v>1</v>
      </c>
      <c r="L1167" s="118"/>
      <c r="M1167" s="94"/>
      <c r="N1167" s="45" t="s">
        <v>1937</v>
      </c>
      <c r="O1167" s="45"/>
      <c r="P1167" s="63"/>
    </row>
    <row r="1168" spans="1:16" s="58" customFormat="1" ht="63.75" x14ac:dyDescent="0.2">
      <c r="A1168" s="435" t="s">
        <v>2866</v>
      </c>
      <c r="B1168" s="351" t="s">
        <v>2698</v>
      </c>
      <c r="C1168" s="7" t="s">
        <v>1938</v>
      </c>
      <c r="D1168" s="76"/>
      <c r="E1168" s="76"/>
      <c r="F1168" s="76" t="s">
        <v>214</v>
      </c>
      <c r="G1168" s="76"/>
      <c r="H1168" s="76"/>
      <c r="I1168" s="76" t="s">
        <v>214</v>
      </c>
      <c r="J1168" s="118">
        <v>0.2</v>
      </c>
      <c r="K1168" s="118">
        <v>0.2</v>
      </c>
      <c r="L1168" s="118"/>
      <c r="M1168" s="94"/>
      <c r="N1168" s="45" t="s">
        <v>1939</v>
      </c>
      <c r="O1168" s="45"/>
      <c r="P1168" s="63"/>
    </row>
    <row r="1169" spans="1:16" s="59" customFormat="1" ht="51" x14ac:dyDescent="0.2">
      <c r="A1169" s="435" t="s">
        <v>2867</v>
      </c>
      <c r="B1169" s="351" t="s">
        <v>2800</v>
      </c>
      <c r="C1169" s="7" t="s">
        <v>1940</v>
      </c>
      <c r="D1169" s="76"/>
      <c r="E1169" s="76" t="s">
        <v>214</v>
      </c>
      <c r="F1169" s="76" t="s">
        <v>214</v>
      </c>
      <c r="G1169" s="76" t="s">
        <v>214</v>
      </c>
      <c r="H1169" s="76" t="s">
        <v>214</v>
      </c>
      <c r="I1169" s="76" t="s">
        <v>214</v>
      </c>
      <c r="J1169" s="118">
        <v>0.5</v>
      </c>
      <c r="K1169" s="118"/>
      <c r="L1169" s="118">
        <v>0.5</v>
      </c>
      <c r="M1169" s="94"/>
      <c r="N1169" s="45" t="s">
        <v>1924</v>
      </c>
      <c r="O1169" s="45" t="s">
        <v>143</v>
      </c>
      <c r="P1169" s="63"/>
    </row>
    <row r="1170" spans="1:16" s="59" customFormat="1" ht="63.75" x14ac:dyDescent="0.2">
      <c r="A1170" s="915">
        <v>179</v>
      </c>
      <c r="B1170" s="694" t="s">
        <v>3217</v>
      </c>
      <c r="C1170" s="537" t="s">
        <v>1941</v>
      </c>
      <c r="D1170" s="288" t="s">
        <v>73</v>
      </c>
      <c r="E1170" s="288"/>
      <c r="F1170" s="288"/>
      <c r="G1170" s="288"/>
      <c r="H1170" s="288"/>
      <c r="I1170" s="288"/>
      <c r="J1170" s="648">
        <f>SUM(J1174:J1179)</f>
        <v>11.2</v>
      </c>
      <c r="K1170" s="648">
        <f>SUM(K1174:K1179)</f>
        <v>11.2</v>
      </c>
      <c r="L1170" s="648">
        <f>SUM(L1174:L1179)</f>
        <v>0</v>
      </c>
      <c r="M1170" s="648">
        <f>SUM(M1174:M1179)</f>
        <v>0</v>
      </c>
      <c r="N1170" s="711" t="s">
        <v>361</v>
      </c>
      <c r="O1170" s="282"/>
      <c r="P1170" s="63"/>
    </row>
    <row r="1171" spans="1:16" s="59" customFormat="1" x14ac:dyDescent="0.2">
      <c r="A1171" s="881"/>
      <c r="B1171" s="695"/>
      <c r="C1171" s="537" t="s">
        <v>1942</v>
      </c>
      <c r="D1171" s="288" t="s">
        <v>73</v>
      </c>
      <c r="E1171" s="288"/>
      <c r="F1171" s="288"/>
      <c r="G1171" s="288"/>
      <c r="H1171" s="288"/>
      <c r="I1171" s="288"/>
      <c r="J1171" s="874"/>
      <c r="K1171" s="874"/>
      <c r="L1171" s="874"/>
      <c r="M1171" s="874"/>
      <c r="N1171" s="712"/>
      <c r="O1171" s="282"/>
      <c r="P1171" s="63"/>
    </row>
    <row r="1172" spans="1:16" s="59" customFormat="1" x14ac:dyDescent="0.2">
      <c r="A1172" s="881"/>
      <c r="B1172" s="695"/>
      <c r="C1172" s="537" t="s">
        <v>1859</v>
      </c>
      <c r="D1172" s="288" t="s">
        <v>73</v>
      </c>
      <c r="E1172" s="288"/>
      <c r="F1172" s="288"/>
      <c r="G1172" s="288"/>
      <c r="H1172" s="288"/>
      <c r="I1172" s="288"/>
      <c r="J1172" s="874"/>
      <c r="K1172" s="874"/>
      <c r="L1172" s="874"/>
      <c r="M1172" s="874"/>
      <c r="N1172" s="760"/>
      <c r="O1172" s="282"/>
      <c r="P1172" s="63"/>
    </row>
    <row r="1173" spans="1:16" s="58" customFormat="1" ht="51" x14ac:dyDescent="0.2">
      <c r="A1173" s="882"/>
      <c r="B1173" s="696"/>
      <c r="C1173" s="537" t="s">
        <v>1943</v>
      </c>
      <c r="D1173" s="288"/>
      <c r="E1173" s="288" t="s">
        <v>1923</v>
      </c>
      <c r="F1173" s="288" t="s">
        <v>1923</v>
      </c>
      <c r="G1173" s="288" t="s">
        <v>1923</v>
      </c>
      <c r="H1173" s="288" t="s">
        <v>1923</v>
      </c>
      <c r="I1173" s="288" t="s">
        <v>1923</v>
      </c>
      <c r="J1173" s="649"/>
      <c r="K1173" s="649"/>
      <c r="L1173" s="649"/>
      <c r="M1173" s="649"/>
      <c r="N1173" s="282" t="s">
        <v>363</v>
      </c>
      <c r="O1173" s="282"/>
      <c r="P1173" s="63"/>
    </row>
    <row r="1174" spans="1:16" s="58" customFormat="1" ht="63.75" x14ac:dyDescent="0.2">
      <c r="A1174" s="435" t="s">
        <v>2861</v>
      </c>
      <c r="B1174" s="351" t="s">
        <v>2311</v>
      </c>
      <c r="C1174" s="7" t="s">
        <v>1944</v>
      </c>
      <c r="D1174" s="76"/>
      <c r="E1174" s="76"/>
      <c r="F1174" s="76" t="s">
        <v>214</v>
      </c>
      <c r="G1174" s="76" t="s">
        <v>214</v>
      </c>
      <c r="H1174" s="76"/>
      <c r="I1174" s="76"/>
      <c r="J1174" s="118">
        <v>5</v>
      </c>
      <c r="K1174" s="118">
        <v>5</v>
      </c>
      <c r="L1174" s="96"/>
      <c r="M1174" s="94"/>
      <c r="N1174" s="45" t="s">
        <v>1911</v>
      </c>
      <c r="O1174" s="45"/>
      <c r="P1174" s="63"/>
    </row>
    <row r="1175" spans="1:16" s="58" customFormat="1" ht="76.5" x14ac:dyDescent="0.2">
      <c r="A1175" s="435" t="s">
        <v>2862</v>
      </c>
      <c r="B1175" s="351" t="s">
        <v>2367</v>
      </c>
      <c r="C1175" s="7" t="s">
        <v>1945</v>
      </c>
      <c r="D1175" s="76"/>
      <c r="E1175" s="76"/>
      <c r="F1175" s="76" t="s">
        <v>214</v>
      </c>
      <c r="G1175" s="76" t="s">
        <v>214</v>
      </c>
      <c r="H1175" s="76"/>
      <c r="I1175" s="76"/>
      <c r="J1175" s="118">
        <v>0.1</v>
      </c>
      <c r="K1175" s="118">
        <v>0.1</v>
      </c>
      <c r="L1175" s="96"/>
      <c r="M1175" s="94"/>
      <c r="N1175" s="45" t="s">
        <v>1946</v>
      </c>
      <c r="O1175" s="45"/>
      <c r="P1175" s="63"/>
    </row>
    <row r="1176" spans="1:16" s="58" customFormat="1" ht="51" x14ac:dyDescent="0.2">
      <c r="A1176" s="435" t="s">
        <v>2863</v>
      </c>
      <c r="B1176" s="352" t="s">
        <v>2565</v>
      </c>
      <c r="C1176" s="7" t="s">
        <v>1947</v>
      </c>
      <c r="D1176" s="76"/>
      <c r="E1176" s="76" t="s">
        <v>214</v>
      </c>
      <c r="F1176" s="76" t="s">
        <v>214</v>
      </c>
      <c r="G1176" s="76" t="s">
        <v>214</v>
      </c>
      <c r="H1176" s="76" t="s">
        <v>214</v>
      </c>
      <c r="I1176" s="76" t="s">
        <v>214</v>
      </c>
      <c r="J1176" s="118">
        <v>2</v>
      </c>
      <c r="K1176" s="118">
        <v>2</v>
      </c>
      <c r="L1176" s="96"/>
      <c r="M1176" s="94"/>
      <c r="N1176" s="45" t="s">
        <v>1911</v>
      </c>
      <c r="O1176" s="45"/>
      <c r="P1176" s="63"/>
    </row>
    <row r="1177" spans="1:16" s="58" customFormat="1" ht="38.25" x14ac:dyDescent="0.2">
      <c r="A1177" s="435" t="s">
        <v>2864</v>
      </c>
      <c r="B1177" s="352" t="s">
        <v>2670</v>
      </c>
      <c r="C1177" s="7" t="s">
        <v>1948</v>
      </c>
      <c r="D1177" s="76"/>
      <c r="E1177" s="76"/>
      <c r="F1177" s="76" t="s">
        <v>214</v>
      </c>
      <c r="G1177" s="76" t="s">
        <v>214</v>
      </c>
      <c r="H1177" s="76" t="s">
        <v>214</v>
      </c>
      <c r="I1177" s="76" t="s">
        <v>214</v>
      </c>
      <c r="J1177" s="118">
        <v>2</v>
      </c>
      <c r="K1177" s="118">
        <v>2</v>
      </c>
      <c r="L1177" s="96"/>
      <c r="M1177" s="94"/>
      <c r="N1177" s="45" t="s">
        <v>1949</v>
      </c>
      <c r="O1177" s="45"/>
      <c r="P1177" s="63"/>
    </row>
    <row r="1178" spans="1:16" s="58" customFormat="1" ht="89.25" x14ac:dyDescent="0.2">
      <c r="A1178" s="435" t="s">
        <v>2865</v>
      </c>
      <c r="B1178" s="352" t="s">
        <v>2699</v>
      </c>
      <c r="C1178" s="7" t="s">
        <v>1950</v>
      </c>
      <c r="D1178" s="76"/>
      <c r="E1178" s="76" t="s">
        <v>214</v>
      </c>
      <c r="F1178" s="76" t="s">
        <v>214</v>
      </c>
      <c r="G1178" s="76" t="s">
        <v>214</v>
      </c>
      <c r="H1178" s="76" t="s">
        <v>214</v>
      </c>
      <c r="I1178" s="76" t="s">
        <v>214</v>
      </c>
      <c r="J1178" s="118">
        <v>0.1</v>
      </c>
      <c r="K1178" s="118">
        <v>0.1</v>
      </c>
      <c r="L1178" s="96"/>
      <c r="M1178" s="94"/>
      <c r="N1178" s="45" t="s">
        <v>1951</v>
      </c>
      <c r="O1178" s="45"/>
      <c r="P1178" s="63"/>
    </row>
    <row r="1179" spans="1:16" s="59" customFormat="1" ht="76.5" x14ac:dyDescent="0.2">
      <c r="A1179" s="435" t="s">
        <v>2866</v>
      </c>
      <c r="B1179" s="352" t="s">
        <v>2801</v>
      </c>
      <c r="C1179" s="7" t="s">
        <v>1952</v>
      </c>
      <c r="D1179" s="76"/>
      <c r="E1179" s="76"/>
      <c r="F1179" s="76" t="s">
        <v>214</v>
      </c>
      <c r="G1179" s="76" t="s">
        <v>214</v>
      </c>
      <c r="H1179" s="76" t="s">
        <v>214</v>
      </c>
      <c r="I1179" s="76" t="s">
        <v>214</v>
      </c>
      <c r="J1179" s="118">
        <v>2</v>
      </c>
      <c r="K1179" s="118">
        <v>2</v>
      </c>
      <c r="L1179" s="96"/>
      <c r="M1179" s="94"/>
      <c r="N1179" s="45" t="s">
        <v>1953</v>
      </c>
      <c r="O1179" s="45"/>
      <c r="P1179" s="63"/>
    </row>
    <row r="1180" spans="1:16" s="59" customFormat="1" ht="63.75" x14ac:dyDescent="0.2">
      <c r="A1180" s="915">
        <v>180</v>
      </c>
      <c r="B1180" s="694" t="s">
        <v>3218</v>
      </c>
      <c r="C1180" s="537" t="s">
        <v>1954</v>
      </c>
      <c r="D1180" s="284" t="s">
        <v>73</v>
      </c>
      <c r="E1180" s="284"/>
      <c r="F1180" s="284"/>
      <c r="G1180" s="284"/>
      <c r="H1180" s="284"/>
      <c r="I1180" s="284"/>
      <c r="J1180" s="648">
        <f>SUM(J1184:J1189)</f>
        <v>1</v>
      </c>
      <c r="K1180" s="648">
        <f>SUM(K1184:K1189)</f>
        <v>1</v>
      </c>
      <c r="L1180" s="648">
        <f>SUM(L1184:L1189)</f>
        <v>0</v>
      </c>
      <c r="M1180" s="648">
        <f>SUM(M1184:M1189)</f>
        <v>0</v>
      </c>
      <c r="N1180" s="711"/>
      <c r="O1180" s="282"/>
      <c r="P1180" s="63"/>
    </row>
    <row r="1181" spans="1:16" s="59" customFormat="1" x14ac:dyDescent="0.2">
      <c r="A1181" s="881"/>
      <c r="B1181" s="695"/>
      <c r="C1181" s="537" t="s">
        <v>1955</v>
      </c>
      <c r="D1181" s="284" t="s">
        <v>73</v>
      </c>
      <c r="E1181" s="284"/>
      <c r="F1181" s="284"/>
      <c r="G1181" s="284"/>
      <c r="H1181" s="284"/>
      <c r="I1181" s="284"/>
      <c r="J1181" s="874"/>
      <c r="K1181" s="874"/>
      <c r="L1181" s="874"/>
      <c r="M1181" s="874"/>
      <c r="N1181" s="712"/>
      <c r="O1181" s="282"/>
      <c r="P1181" s="63"/>
    </row>
    <row r="1182" spans="1:16" s="59" customFormat="1" x14ac:dyDescent="0.2">
      <c r="A1182" s="881"/>
      <c r="B1182" s="695"/>
      <c r="C1182" s="537" t="s">
        <v>1956</v>
      </c>
      <c r="D1182" s="284" t="s">
        <v>73</v>
      </c>
      <c r="E1182" s="284"/>
      <c r="F1182" s="284"/>
      <c r="G1182" s="284"/>
      <c r="H1182" s="284"/>
      <c r="I1182" s="284"/>
      <c r="J1182" s="874"/>
      <c r="K1182" s="874"/>
      <c r="L1182" s="874"/>
      <c r="M1182" s="874"/>
      <c r="N1182" s="712"/>
      <c r="O1182" s="282"/>
      <c r="P1182" s="63"/>
    </row>
    <row r="1183" spans="1:16" s="58" customFormat="1" ht="38.25" x14ac:dyDescent="0.2">
      <c r="A1183" s="882"/>
      <c r="B1183" s="696"/>
      <c r="C1183" s="537" t="s">
        <v>1957</v>
      </c>
      <c r="D1183" s="284" t="s">
        <v>73</v>
      </c>
      <c r="E1183" s="284"/>
      <c r="F1183" s="284"/>
      <c r="G1183" s="284"/>
      <c r="H1183" s="284"/>
      <c r="I1183" s="284"/>
      <c r="J1183" s="649"/>
      <c r="K1183" s="649"/>
      <c r="L1183" s="649"/>
      <c r="M1183" s="649"/>
      <c r="N1183" s="760"/>
      <c r="O1183" s="282"/>
      <c r="P1183" s="63"/>
    </row>
    <row r="1184" spans="1:16" s="58" customFormat="1" ht="76.5" x14ac:dyDescent="0.2">
      <c r="A1184" s="436" t="s">
        <v>2861</v>
      </c>
      <c r="B1184" s="352" t="s">
        <v>2312</v>
      </c>
      <c r="C1184" s="7" t="s">
        <v>1958</v>
      </c>
      <c r="D1184" s="76"/>
      <c r="E1184" s="76" t="s">
        <v>214</v>
      </c>
      <c r="F1184" s="76" t="s">
        <v>214</v>
      </c>
      <c r="G1184" s="76" t="s">
        <v>214</v>
      </c>
      <c r="H1184" s="76" t="s">
        <v>214</v>
      </c>
      <c r="I1184" s="76" t="s">
        <v>214</v>
      </c>
      <c r="J1184" s="118">
        <v>0.1</v>
      </c>
      <c r="K1184" s="118">
        <v>0.1</v>
      </c>
      <c r="L1184" s="96"/>
      <c r="M1184" s="94"/>
      <c r="N1184" s="45" t="s">
        <v>1959</v>
      </c>
      <c r="O1184" s="45"/>
      <c r="P1184" s="63"/>
    </row>
    <row r="1185" spans="1:16" s="58" customFormat="1" ht="51" x14ac:dyDescent="0.2">
      <c r="A1185" s="436" t="s">
        <v>2862</v>
      </c>
      <c r="B1185" s="352" t="s">
        <v>2368</v>
      </c>
      <c r="C1185" s="7" t="s">
        <v>1960</v>
      </c>
      <c r="D1185" s="76"/>
      <c r="E1185" s="76" t="s">
        <v>214</v>
      </c>
      <c r="F1185" s="76" t="s">
        <v>214</v>
      </c>
      <c r="G1185" s="76" t="s">
        <v>214</v>
      </c>
      <c r="H1185" s="76" t="s">
        <v>214</v>
      </c>
      <c r="I1185" s="76" t="s">
        <v>214</v>
      </c>
      <c r="J1185" s="118">
        <v>0.1</v>
      </c>
      <c r="K1185" s="118">
        <v>0.1</v>
      </c>
      <c r="L1185" s="96"/>
      <c r="M1185" s="94"/>
      <c r="N1185" s="45" t="s">
        <v>1961</v>
      </c>
      <c r="O1185" s="45"/>
      <c r="P1185" s="63"/>
    </row>
    <row r="1186" spans="1:16" s="58" customFormat="1" ht="63.75" x14ac:dyDescent="0.2">
      <c r="A1186" s="436" t="s">
        <v>2863</v>
      </c>
      <c r="B1186" s="352" t="s">
        <v>2566</v>
      </c>
      <c r="C1186" s="7" t="s">
        <v>1962</v>
      </c>
      <c r="D1186" s="76"/>
      <c r="E1186" s="76" t="s">
        <v>214</v>
      </c>
      <c r="F1186" s="76" t="s">
        <v>214</v>
      </c>
      <c r="G1186" s="76" t="s">
        <v>214</v>
      </c>
      <c r="H1186" s="76" t="s">
        <v>214</v>
      </c>
      <c r="I1186" s="76" t="s">
        <v>214</v>
      </c>
      <c r="J1186" s="118">
        <v>0.1</v>
      </c>
      <c r="K1186" s="118">
        <v>0.1</v>
      </c>
      <c r="L1186" s="96"/>
      <c r="M1186" s="94"/>
      <c r="N1186" s="45" t="s">
        <v>1963</v>
      </c>
      <c r="O1186" s="45"/>
      <c r="P1186" s="63"/>
    </row>
    <row r="1187" spans="1:16" s="58" customFormat="1" ht="51" x14ac:dyDescent="0.2">
      <c r="A1187" s="436" t="s">
        <v>2864</v>
      </c>
      <c r="B1187" s="352" t="s">
        <v>2671</v>
      </c>
      <c r="C1187" s="7" t="s">
        <v>1964</v>
      </c>
      <c r="D1187" s="76"/>
      <c r="E1187" s="76" t="s">
        <v>214</v>
      </c>
      <c r="F1187" s="76" t="s">
        <v>214</v>
      </c>
      <c r="G1187" s="76" t="s">
        <v>214</v>
      </c>
      <c r="H1187" s="76" t="s">
        <v>214</v>
      </c>
      <c r="I1187" s="76" t="s">
        <v>214</v>
      </c>
      <c r="J1187" s="118">
        <v>0.1</v>
      </c>
      <c r="K1187" s="118">
        <v>0.1</v>
      </c>
      <c r="L1187" s="96"/>
      <c r="M1187" s="94"/>
      <c r="N1187" s="45" t="s">
        <v>1965</v>
      </c>
      <c r="O1187" s="45"/>
      <c r="P1187" s="63"/>
    </row>
    <row r="1188" spans="1:16" s="58" customFormat="1" ht="38.25" x14ac:dyDescent="0.2">
      <c r="A1188" s="436" t="s">
        <v>2865</v>
      </c>
      <c r="B1188" s="352" t="s">
        <v>2700</v>
      </c>
      <c r="C1188" s="7" t="s">
        <v>1966</v>
      </c>
      <c r="D1188" s="76"/>
      <c r="E1188" s="76" t="s">
        <v>214</v>
      </c>
      <c r="F1188" s="76" t="s">
        <v>214</v>
      </c>
      <c r="G1188" s="76" t="s">
        <v>214</v>
      </c>
      <c r="H1188" s="76" t="s">
        <v>214</v>
      </c>
      <c r="I1188" s="76" t="s">
        <v>214</v>
      </c>
      <c r="J1188" s="118">
        <v>0.1</v>
      </c>
      <c r="K1188" s="118">
        <v>0.1</v>
      </c>
      <c r="L1188" s="96"/>
      <c r="M1188" s="94"/>
      <c r="N1188" s="45" t="s">
        <v>1967</v>
      </c>
      <c r="O1188" s="45"/>
      <c r="P1188" s="63"/>
    </row>
    <row r="1189" spans="1:16" s="59" customFormat="1" ht="89.25" x14ac:dyDescent="0.2">
      <c r="A1189" s="436" t="s">
        <v>2866</v>
      </c>
      <c r="B1189" s="352" t="s">
        <v>2802</v>
      </c>
      <c r="C1189" s="7" t="s">
        <v>1962</v>
      </c>
      <c r="D1189" s="76"/>
      <c r="E1189" s="76"/>
      <c r="F1189" s="76" t="s">
        <v>214</v>
      </c>
      <c r="G1189" s="76"/>
      <c r="H1189" s="76"/>
      <c r="I1189" s="76" t="s">
        <v>214</v>
      </c>
      <c r="J1189" s="118">
        <v>0.5</v>
      </c>
      <c r="K1189" s="118">
        <v>0.5</v>
      </c>
      <c r="L1189" s="96"/>
      <c r="M1189" s="94"/>
      <c r="N1189" s="45" t="s">
        <v>1968</v>
      </c>
      <c r="O1189" s="45"/>
      <c r="P1189" s="63"/>
    </row>
    <row r="1190" spans="1:16" s="58" customFormat="1" ht="89.25" x14ac:dyDescent="0.2">
      <c r="A1190" s="436">
        <v>181</v>
      </c>
      <c r="B1190" s="482" t="s">
        <v>3219</v>
      </c>
      <c r="C1190" s="537" t="s">
        <v>1969</v>
      </c>
      <c r="D1190" s="284" t="s">
        <v>73</v>
      </c>
      <c r="E1190" s="282" t="s">
        <v>1823</v>
      </c>
      <c r="F1190" s="282" t="s">
        <v>1970</v>
      </c>
      <c r="G1190" s="282" t="s">
        <v>1824</v>
      </c>
      <c r="H1190" s="282" t="s">
        <v>1824</v>
      </c>
      <c r="I1190" s="282" t="s">
        <v>1824</v>
      </c>
      <c r="J1190" s="538">
        <f>SUM(J1191:J1197)</f>
        <v>2.1</v>
      </c>
      <c r="K1190" s="538">
        <f>SUM(K1191:K1197)</f>
        <v>2.1</v>
      </c>
      <c r="L1190" s="538">
        <f>SUM(L1191:L1197)</f>
        <v>0</v>
      </c>
      <c r="M1190" s="538">
        <f>SUM(M1191:M1197)</f>
        <v>0</v>
      </c>
      <c r="N1190" s="282" t="s">
        <v>1911</v>
      </c>
      <c r="O1190" s="282"/>
      <c r="P1190" s="63"/>
    </row>
    <row r="1191" spans="1:16" s="58" customFormat="1" ht="38.25" x14ac:dyDescent="0.2">
      <c r="A1191" s="436" t="s">
        <v>2861</v>
      </c>
      <c r="B1191" s="315" t="s">
        <v>2313</v>
      </c>
      <c r="C1191" s="24" t="s">
        <v>1971</v>
      </c>
      <c r="D1191" s="4"/>
      <c r="E1191" s="4" t="s">
        <v>214</v>
      </c>
      <c r="F1191" s="4" t="s">
        <v>214</v>
      </c>
      <c r="G1191" s="4" t="s">
        <v>214</v>
      </c>
      <c r="H1191" s="4" t="s">
        <v>214</v>
      </c>
      <c r="I1191" s="4" t="s">
        <v>214</v>
      </c>
      <c r="J1191" s="118">
        <v>0.1</v>
      </c>
      <c r="K1191" s="118">
        <v>0.1</v>
      </c>
      <c r="L1191" s="118"/>
      <c r="M1191" s="95"/>
      <c r="N1191" s="286" t="s">
        <v>1972</v>
      </c>
      <c r="O1191" s="286"/>
      <c r="P1191" s="63"/>
    </row>
    <row r="1192" spans="1:16" s="58" customFormat="1" ht="63.75" x14ac:dyDescent="0.2">
      <c r="A1192" s="436" t="s">
        <v>2862</v>
      </c>
      <c r="B1192" s="315" t="s">
        <v>2369</v>
      </c>
      <c r="C1192" s="24" t="s">
        <v>1973</v>
      </c>
      <c r="D1192" s="4"/>
      <c r="E1192" s="4" t="s">
        <v>214</v>
      </c>
      <c r="F1192" s="4" t="s">
        <v>214</v>
      </c>
      <c r="G1192" s="4" t="s">
        <v>214</v>
      </c>
      <c r="H1192" s="4" t="s">
        <v>214</v>
      </c>
      <c r="I1192" s="4" t="s">
        <v>214</v>
      </c>
      <c r="J1192" s="118">
        <v>0.1</v>
      </c>
      <c r="K1192" s="118">
        <v>0.1</v>
      </c>
      <c r="L1192" s="118"/>
      <c r="M1192" s="95"/>
      <c r="N1192" s="286" t="s">
        <v>1972</v>
      </c>
      <c r="O1192" s="286"/>
      <c r="P1192" s="63"/>
    </row>
    <row r="1193" spans="1:16" s="58" customFormat="1" ht="38.25" x14ac:dyDescent="0.2">
      <c r="A1193" s="436" t="s">
        <v>2863</v>
      </c>
      <c r="B1193" s="315" t="s">
        <v>2567</v>
      </c>
      <c r="C1193" s="24" t="s">
        <v>1974</v>
      </c>
      <c r="D1193" s="4"/>
      <c r="E1193" s="4" t="s">
        <v>214</v>
      </c>
      <c r="F1193" s="4" t="s">
        <v>214</v>
      </c>
      <c r="G1193" s="4" t="s">
        <v>214</v>
      </c>
      <c r="H1193" s="4" t="s">
        <v>214</v>
      </c>
      <c r="I1193" s="4" t="s">
        <v>214</v>
      </c>
      <c r="J1193" s="118">
        <v>0.1</v>
      </c>
      <c r="K1193" s="118">
        <v>0.1</v>
      </c>
      <c r="L1193" s="118"/>
      <c r="M1193" s="95"/>
      <c r="N1193" s="286" t="s">
        <v>1975</v>
      </c>
      <c r="O1193" s="286"/>
      <c r="P1193" s="63"/>
    </row>
    <row r="1194" spans="1:16" s="58" customFormat="1" ht="38.25" x14ac:dyDescent="0.2">
      <c r="A1194" s="436" t="s">
        <v>2864</v>
      </c>
      <c r="B1194" s="315" t="s">
        <v>2672</v>
      </c>
      <c r="C1194" s="24" t="s">
        <v>1976</v>
      </c>
      <c r="D1194" s="4"/>
      <c r="E1194" s="4" t="s">
        <v>214</v>
      </c>
      <c r="F1194" s="4" t="s">
        <v>214</v>
      </c>
      <c r="G1194" s="4" t="s">
        <v>214</v>
      </c>
      <c r="H1194" s="4" t="s">
        <v>214</v>
      </c>
      <c r="I1194" s="4" t="s">
        <v>214</v>
      </c>
      <c r="J1194" s="118">
        <v>0.2</v>
      </c>
      <c r="K1194" s="118">
        <v>0.2</v>
      </c>
      <c r="L1194" s="118"/>
      <c r="M1194" s="95"/>
      <c r="N1194" s="286" t="s">
        <v>1911</v>
      </c>
      <c r="O1194" s="286"/>
      <c r="P1194" s="63"/>
    </row>
    <row r="1195" spans="1:16" s="58" customFormat="1" ht="51" x14ac:dyDescent="0.2">
      <c r="A1195" s="436" t="s">
        <v>2865</v>
      </c>
      <c r="B1195" s="315" t="s">
        <v>2701</v>
      </c>
      <c r="C1195" s="24" t="s">
        <v>1977</v>
      </c>
      <c r="D1195" s="4"/>
      <c r="E1195" s="4"/>
      <c r="F1195" s="4" t="s">
        <v>214</v>
      </c>
      <c r="G1195" s="4"/>
      <c r="H1195" s="4" t="s">
        <v>214</v>
      </c>
      <c r="I1195" s="4"/>
      <c r="J1195" s="118">
        <v>0.5</v>
      </c>
      <c r="K1195" s="118">
        <v>0.5</v>
      </c>
      <c r="L1195" s="118"/>
      <c r="M1195" s="95"/>
      <c r="N1195" s="286" t="s">
        <v>1978</v>
      </c>
      <c r="O1195" s="286"/>
      <c r="P1195" s="63"/>
    </row>
    <row r="1196" spans="1:16" s="58" customFormat="1" ht="51" x14ac:dyDescent="0.2">
      <c r="A1196" s="436" t="s">
        <v>2866</v>
      </c>
      <c r="B1196" s="315" t="s">
        <v>2803</v>
      </c>
      <c r="C1196" s="24" t="s">
        <v>1979</v>
      </c>
      <c r="D1196" s="4"/>
      <c r="E1196" s="4"/>
      <c r="F1196" s="4" t="s">
        <v>214</v>
      </c>
      <c r="G1196" s="4" t="s">
        <v>214</v>
      </c>
      <c r="H1196" s="4" t="s">
        <v>214</v>
      </c>
      <c r="I1196" s="4" t="s">
        <v>214</v>
      </c>
      <c r="J1196" s="118">
        <v>1</v>
      </c>
      <c r="K1196" s="118">
        <v>1</v>
      </c>
      <c r="L1196" s="118"/>
      <c r="M1196" s="95"/>
      <c r="N1196" s="286" t="s">
        <v>1911</v>
      </c>
      <c r="O1196" s="286"/>
      <c r="P1196" s="63"/>
    </row>
    <row r="1197" spans="1:16" s="59" customFormat="1" ht="51" x14ac:dyDescent="0.2">
      <c r="A1197" s="436" t="s">
        <v>2867</v>
      </c>
      <c r="B1197" s="315" t="s">
        <v>2119</v>
      </c>
      <c r="C1197" s="24" t="s">
        <v>1980</v>
      </c>
      <c r="D1197" s="4"/>
      <c r="E1197" s="4" t="s">
        <v>214</v>
      </c>
      <c r="F1197" s="4" t="s">
        <v>214</v>
      </c>
      <c r="G1197" s="4" t="s">
        <v>214</v>
      </c>
      <c r="H1197" s="4" t="s">
        <v>214</v>
      </c>
      <c r="I1197" s="4" t="s">
        <v>214</v>
      </c>
      <c r="J1197" s="118">
        <v>0.1</v>
      </c>
      <c r="K1197" s="118">
        <v>0.1</v>
      </c>
      <c r="L1197" s="118"/>
      <c r="M1197" s="95"/>
      <c r="N1197" s="286" t="s">
        <v>1911</v>
      </c>
      <c r="O1197" s="286"/>
      <c r="P1197" s="63"/>
    </row>
    <row r="1198" spans="1:16" s="58" customFormat="1" ht="63.75" x14ac:dyDescent="0.2">
      <c r="A1198" s="436">
        <v>182</v>
      </c>
      <c r="B1198" s="482" t="s">
        <v>3220</v>
      </c>
      <c r="C1198" s="537" t="s">
        <v>1981</v>
      </c>
      <c r="D1198" s="284" t="s">
        <v>73</v>
      </c>
      <c r="E1198" s="284"/>
      <c r="F1198" s="284"/>
      <c r="G1198" s="284"/>
      <c r="H1198" s="284"/>
      <c r="I1198" s="284"/>
      <c r="J1198" s="538">
        <f>SUM(J1199:J1200)</f>
        <v>6</v>
      </c>
      <c r="K1198" s="538">
        <f>SUM(K1199:K1200)</f>
        <v>6</v>
      </c>
      <c r="L1198" s="538">
        <f>SUM(L1199:L1200)</f>
        <v>0</v>
      </c>
      <c r="M1198" s="538">
        <f>SUM(M1199:M1200)</f>
        <v>0</v>
      </c>
      <c r="N1198" s="538" t="s">
        <v>1972</v>
      </c>
      <c r="O1198" s="282"/>
      <c r="P1198" s="63"/>
    </row>
    <row r="1199" spans="1:16" s="58" customFormat="1" ht="89.25" x14ac:dyDescent="0.2">
      <c r="A1199" s="436" t="s">
        <v>2861</v>
      </c>
      <c r="B1199" s="315" t="s">
        <v>2314</v>
      </c>
      <c r="C1199" s="24" t="s">
        <v>1982</v>
      </c>
      <c r="D1199" s="4"/>
      <c r="E1199" s="4" t="s">
        <v>214</v>
      </c>
      <c r="F1199" s="4" t="s">
        <v>214</v>
      </c>
      <c r="G1199" s="4" t="s">
        <v>214</v>
      </c>
      <c r="H1199" s="4" t="s">
        <v>214</v>
      </c>
      <c r="I1199" s="4" t="s">
        <v>214</v>
      </c>
      <c r="J1199" s="118">
        <v>5</v>
      </c>
      <c r="K1199" s="118">
        <v>5</v>
      </c>
      <c r="L1199" s="118"/>
      <c r="M1199" s="95"/>
      <c r="N1199" s="118" t="s">
        <v>1972</v>
      </c>
      <c r="O1199" s="286"/>
      <c r="P1199" s="63"/>
    </row>
    <row r="1200" spans="1:16" s="59" customFormat="1" ht="76.5" x14ac:dyDescent="0.2">
      <c r="A1200" s="436" t="s">
        <v>2861</v>
      </c>
      <c r="B1200" s="315" t="s">
        <v>2370</v>
      </c>
      <c r="C1200" s="24" t="s">
        <v>1983</v>
      </c>
      <c r="D1200" s="4"/>
      <c r="E1200" s="4" t="s">
        <v>214</v>
      </c>
      <c r="F1200" s="4" t="s">
        <v>214</v>
      </c>
      <c r="G1200" s="4" t="s">
        <v>214</v>
      </c>
      <c r="H1200" s="4" t="s">
        <v>214</v>
      </c>
      <c r="I1200" s="4" t="s">
        <v>214</v>
      </c>
      <c r="J1200" s="118">
        <v>1</v>
      </c>
      <c r="K1200" s="118">
        <v>1</v>
      </c>
      <c r="L1200" s="118"/>
      <c r="M1200" s="95"/>
      <c r="N1200" s="286" t="s">
        <v>1911</v>
      </c>
      <c r="O1200" s="286"/>
      <c r="P1200" s="63"/>
    </row>
    <row r="1201" spans="1:16" s="58" customFormat="1" ht="51" x14ac:dyDescent="0.2">
      <c r="A1201" s="436">
        <v>183</v>
      </c>
      <c r="B1201" s="482" t="s">
        <v>3221</v>
      </c>
      <c r="C1201" s="537" t="s">
        <v>1984</v>
      </c>
      <c r="D1201" s="282"/>
      <c r="E1201" s="282" t="s">
        <v>1837</v>
      </c>
      <c r="F1201" s="282" t="s">
        <v>1837</v>
      </c>
      <c r="G1201" s="282" t="s">
        <v>1837</v>
      </c>
      <c r="H1201" s="282" t="s">
        <v>1838</v>
      </c>
      <c r="I1201" s="282" t="s">
        <v>1837</v>
      </c>
      <c r="J1201" s="538">
        <f>SUM(J1202:J1207)</f>
        <v>13.7</v>
      </c>
      <c r="K1201" s="538">
        <f>SUM(K1202:K1207)</f>
        <v>13.7</v>
      </c>
      <c r="L1201" s="538">
        <f>SUM(L1202:L1207)</f>
        <v>0</v>
      </c>
      <c r="M1201" s="538">
        <f>SUM(M1202:M1207)</f>
        <v>0</v>
      </c>
      <c r="N1201" s="282" t="s">
        <v>1985</v>
      </c>
      <c r="O1201" s="282"/>
      <c r="P1201" s="63"/>
    </row>
    <row r="1202" spans="1:16" s="58" customFormat="1" ht="63.75" x14ac:dyDescent="0.2">
      <c r="A1202" s="436" t="s">
        <v>2861</v>
      </c>
      <c r="B1202" s="315" t="s">
        <v>2315</v>
      </c>
      <c r="C1202" s="24" t="s">
        <v>1986</v>
      </c>
      <c r="D1202" s="4"/>
      <c r="E1202" s="4"/>
      <c r="F1202" s="4" t="s">
        <v>214</v>
      </c>
      <c r="G1202" s="4"/>
      <c r="H1202" s="4"/>
      <c r="I1202" s="4"/>
      <c r="J1202" s="118">
        <v>0.1</v>
      </c>
      <c r="K1202" s="118">
        <v>0.1</v>
      </c>
      <c r="L1202" s="118"/>
      <c r="M1202" s="95"/>
      <c r="N1202" s="286" t="s">
        <v>1987</v>
      </c>
      <c r="O1202" s="286"/>
      <c r="P1202" s="63"/>
    </row>
    <row r="1203" spans="1:16" s="58" customFormat="1" ht="63.75" x14ac:dyDescent="0.2">
      <c r="A1203" s="436" t="s">
        <v>2862</v>
      </c>
      <c r="B1203" s="315" t="s">
        <v>2371</v>
      </c>
      <c r="C1203" s="24" t="s">
        <v>1988</v>
      </c>
      <c r="D1203" s="4"/>
      <c r="E1203" s="4" t="s">
        <v>214</v>
      </c>
      <c r="F1203" s="4" t="s">
        <v>214</v>
      </c>
      <c r="G1203" s="4" t="s">
        <v>214</v>
      </c>
      <c r="H1203" s="4" t="s">
        <v>214</v>
      </c>
      <c r="I1203" s="4" t="s">
        <v>214</v>
      </c>
      <c r="J1203" s="118">
        <v>0.1</v>
      </c>
      <c r="K1203" s="118">
        <v>0.1</v>
      </c>
      <c r="L1203" s="118"/>
      <c r="M1203" s="95"/>
      <c r="N1203" s="286" t="s">
        <v>1987</v>
      </c>
      <c r="O1203" s="286"/>
      <c r="P1203" s="63"/>
    </row>
    <row r="1204" spans="1:16" s="58" customFormat="1" ht="51" x14ac:dyDescent="0.2">
      <c r="A1204" s="436" t="s">
        <v>2863</v>
      </c>
      <c r="B1204" s="315" t="s">
        <v>2568</v>
      </c>
      <c r="C1204" s="24" t="s">
        <v>1989</v>
      </c>
      <c r="D1204" s="4"/>
      <c r="E1204" s="4" t="s">
        <v>214</v>
      </c>
      <c r="F1204" s="4" t="s">
        <v>214</v>
      </c>
      <c r="G1204" s="4" t="s">
        <v>214</v>
      </c>
      <c r="H1204" s="4" t="s">
        <v>214</v>
      </c>
      <c r="I1204" s="4" t="s">
        <v>214</v>
      </c>
      <c r="J1204" s="118">
        <v>5</v>
      </c>
      <c r="K1204" s="118">
        <v>5</v>
      </c>
      <c r="L1204" s="118"/>
      <c r="M1204" s="95"/>
      <c r="N1204" s="286" t="s">
        <v>1990</v>
      </c>
      <c r="O1204" s="286"/>
      <c r="P1204" s="63"/>
    </row>
    <row r="1205" spans="1:16" s="58" customFormat="1" ht="63.75" x14ac:dyDescent="0.2">
      <c r="A1205" s="436" t="s">
        <v>2864</v>
      </c>
      <c r="B1205" s="315" t="s">
        <v>2702</v>
      </c>
      <c r="C1205" s="24" t="s">
        <v>1991</v>
      </c>
      <c r="D1205" s="4"/>
      <c r="E1205" s="4" t="s">
        <v>214</v>
      </c>
      <c r="F1205" s="4" t="s">
        <v>214</v>
      </c>
      <c r="G1205" s="4" t="s">
        <v>214</v>
      </c>
      <c r="H1205" s="4" t="s">
        <v>214</v>
      </c>
      <c r="I1205" s="4" t="s">
        <v>214</v>
      </c>
      <c r="J1205" s="118">
        <v>0.5</v>
      </c>
      <c r="K1205" s="118">
        <v>0.5</v>
      </c>
      <c r="L1205" s="118"/>
      <c r="M1205" s="95"/>
      <c r="N1205" s="286" t="s">
        <v>1987</v>
      </c>
      <c r="O1205" s="286"/>
      <c r="P1205" s="63"/>
    </row>
    <row r="1206" spans="1:16" s="58" customFormat="1" ht="76.5" x14ac:dyDescent="0.2">
      <c r="A1206" s="436" t="s">
        <v>2865</v>
      </c>
      <c r="B1206" s="315" t="s">
        <v>2703</v>
      </c>
      <c r="C1206" s="24" t="s">
        <v>1992</v>
      </c>
      <c r="D1206" s="4"/>
      <c r="E1206" s="4" t="s">
        <v>214</v>
      </c>
      <c r="F1206" s="4" t="s">
        <v>214</v>
      </c>
      <c r="G1206" s="4" t="s">
        <v>214</v>
      </c>
      <c r="H1206" s="4" t="s">
        <v>214</v>
      </c>
      <c r="I1206" s="4" t="s">
        <v>214</v>
      </c>
      <c r="J1206" s="118">
        <v>5</v>
      </c>
      <c r="K1206" s="118">
        <v>5</v>
      </c>
      <c r="L1206" s="118"/>
      <c r="M1206" s="95"/>
      <c r="N1206" s="286" t="s">
        <v>1911</v>
      </c>
      <c r="O1206" s="286"/>
      <c r="P1206" s="63"/>
    </row>
    <row r="1207" spans="1:16" s="59" customFormat="1" ht="63.75" x14ac:dyDescent="0.2">
      <c r="A1207" s="436" t="s">
        <v>2866</v>
      </c>
      <c r="B1207" s="315" t="s">
        <v>2804</v>
      </c>
      <c r="C1207" s="24" t="s">
        <v>1993</v>
      </c>
      <c r="D1207" s="4"/>
      <c r="E1207" s="4" t="s">
        <v>214</v>
      </c>
      <c r="F1207" s="4" t="s">
        <v>214</v>
      </c>
      <c r="G1207" s="4" t="s">
        <v>214</v>
      </c>
      <c r="H1207" s="4" t="s">
        <v>214</v>
      </c>
      <c r="I1207" s="4" t="s">
        <v>214</v>
      </c>
      <c r="J1207" s="118">
        <v>3</v>
      </c>
      <c r="K1207" s="118">
        <v>3</v>
      </c>
      <c r="L1207" s="118"/>
      <c r="M1207" s="95"/>
      <c r="N1207" s="286" t="s">
        <v>1994</v>
      </c>
      <c r="O1207" s="286"/>
      <c r="P1207" s="63"/>
    </row>
    <row r="1208" spans="1:16" s="59" customFormat="1" ht="63.75" x14ac:dyDescent="0.2">
      <c r="A1208" s="436">
        <v>184</v>
      </c>
      <c r="B1208" s="488" t="s">
        <v>3222</v>
      </c>
      <c r="C1208" s="546" t="s">
        <v>1995</v>
      </c>
      <c r="D1208" s="283" t="s">
        <v>73</v>
      </c>
      <c r="E1208" s="290" t="s">
        <v>182</v>
      </c>
      <c r="F1208" s="290" t="s">
        <v>244</v>
      </c>
      <c r="G1208" s="290" t="s">
        <v>203</v>
      </c>
      <c r="H1208" s="290" t="s">
        <v>201</v>
      </c>
      <c r="I1208" s="290" t="s">
        <v>195</v>
      </c>
      <c r="J1208" s="556">
        <f>J1209</f>
        <v>920.7</v>
      </c>
      <c r="K1208" s="556">
        <f>K1209</f>
        <v>920.7</v>
      </c>
      <c r="L1208" s="556">
        <f>L1209</f>
        <v>0</v>
      </c>
      <c r="M1208" s="556">
        <f>M1209</f>
        <v>0</v>
      </c>
      <c r="N1208" s="290" t="s">
        <v>1911</v>
      </c>
      <c r="O1208" s="290"/>
      <c r="P1208" s="63"/>
    </row>
    <row r="1209" spans="1:16" s="58" customFormat="1" ht="51" x14ac:dyDescent="0.2">
      <c r="A1209" s="436">
        <v>185</v>
      </c>
      <c r="B1209" s="482" t="s">
        <v>3223</v>
      </c>
      <c r="C1209" s="537" t="s">
        <v>1996</v>
      </c>
      <c r="D1209" s="284" t="s">
        <v>73</v>
      </c>
      <c r="E1209" s="282" t="s">
        <v>239</v>
      </c>
      <c r="F1209" s="282" t="s">
        <v>205</v>
      </c>
      <c r="G1209" s="282" t="s">
        <v>365</v>
      </c>
      <c r="H1209" s="282" t="s">
        <v>1997</v>
      </c>
      <c r="I1209" s="282" t="s">
        <v>358</v>
      </c>
      <c r="J1209" s="538">
        <f>SUM(J1210:J1217)</f>
        <v>920.7</v>
      </c>
      <c r="K1209" s="538">
        <f>SUM(K1210:K1217)</f>
        <v>920.7</v>
      </c>
      <c r="L1209" s="538">
        <f>SUM(L1210:L1217)</f>
        <v>0</v>
      </c>
      <c r="M1209" s="538">
        <f>SUM(M1210:M1217)</f>
        <v>0</v>
      </c>
      <c r="N1209" s="282" t="s">
        <v>1911</v>
      </c>
      <c r="O1209" s="282"/>
      <c r="P1209" s="63"/>
    </row>
    <row r="1210" spans="1:16" s="58" customFormat="1" ht="38.25" x14ac:dyDescent="0.2">
      <c r="A1210" s="436" t="s">
        <v>2861</v>
      </c>
      <c r="B1210" s="315" t="s">
        <v>2316</v>
      </c>
      <c r="C1210" s="24" t="s">
        <v>1998</v>
      </c>
      <c r="D1210" s="4"/>
      <c r="E1210" s="4" t="s">
        <v>214</v>
      </c>
      <c r="F1210" s="4" t="s">
        <v>214</v>
      </c>
      <c r="G1210" s="4" t="s">
        <v>214</v>
      </c>
      <c r="H1210" s="4" t="s">
        <v>214</v>
      </c>
      <c r="I1210" s="4" t="s">
        <v>214</v>
      </c>
      <c r="J1210" s="118">
        <v>0.1</v>
      </c>
      <c r="K1210" s="118">
        <v>0.1</v>
      </c>
      <c r="L1210" s="118"/>
      <c r="M1210" s="95"/>
      <c r="N1210" s="286" t="s">
        <v>1999</v>
      </c>
      <c r="O1210" s="286"/>
      <c r="P1210" s="63"/>
    </row>
    <row r="1211" spans="1:16" s="58" customFormat="1" ht="89.25" x14ac:dyDescent="0.2">
      <c r="A1211" s="436" t="s">
        <v>2862</v>
      </c>
      <c r="B1211" s="315" t="s">
        <v>2569</v>
      </c>
      <c r="C1211" s="24" t="s">
        <v>2000</v>
      </c>
      <c r="D1211" s="4"/>
      <c r="E1211" s="4" t="s">
        <v>214</v>
      </c>
      <c r="F1211" s="4" t="s">
        <v>214</v>
      </c>
      <c r="G1211" s="4" t="s">
        <v>214</v>
      </c>
      <c r="H1211" s="4" t="s">
        <v>214</v>
      </c>
      <c r="I1211" s="4" t="s">
        <v>214</v>
      </c>
      <c r="J1211" s="118">
        <v>200</v>
      </c>
      <c r="K1211" s="118">
        <v>200</v>
      </c>
      <c r="L1211" s="118"/>
      <c r="M1211" s="95"/>
      <c r="N1211" s="286" t="s">
        <v>2001</v>
      </c>
      <c r="O1211" s="286"/>
      <c r="P1211" s="63"/>
    </row>
    <row r="1212" spans="1:16" s="58" customFormat="1" ht="51" x14ac:dyDescent="0.2">
      <c r="A1212" s="436" t="s">
        <v>2863</v>
      </c>
      <c r="B1212" s="315" t="s">
        <v>2570</v>
      </c>
      <c r="C1212" s="24" t="s">
        <v>2002</v>
      </c>
      <c r="D1212" s="4"/>
      <c r="E1212" s="4" t="s">
        <v>214</v>
      </c>
      <c r="F1212" s="4" t="s">
        <v>214</v>
      </c>
      <c r="G1212" s="4" t="s">
        <v>214</v>
      </c>
      <c r="H1212" s="4" t="s">
        <v>214</v>
      </c>
      <c r="I1212" s="4" t="s">
        <v>214</v>
      </c>
      <c r="J1212" s="118">
        <v>20</v>
      </c>
      <c r="K1212" s="118">
        <v>20</v>
      </c>
      <c r="L1212" s="118"/>
      <c r="M1212" s="95"/>
      <c r="N1212" s="286" t="s">
        <v>2003</v>
      </c>
      <c r="O1212" s="286"/>
      <c r="P1212" s="63"/>
    </row>
    <row r="1213" spans="1:16" s="58" customFormat="1" ht="89.25" x14ac:dyDescent="0.2">
      <c r="A1213" s="436" t="s">
        <v>2864</v>
      </c>
      <c r="B1213" s="315" t="s">
        <v>2673</v>
      </c>
      <c r="C1213" s="24" t="s">
        <v>2004</v>
      </c>
      <c r="D1213" s="4"/>
      <c r="E1213" s="4" t="s">
        <v>214</v>
      </c>
      <c r="F1213" s="4" t="s">
        <v>214</v>
      </c>
      <c r="G1213" s="4" t="s">
        <v>214</v>
      </c>
      <c r="H1213" s="4" t="s">
        <v>214</v>
      </c>
      <c r="I1213" s="4" t="s">
        <v>214</v>
      </c>
      <c r="J1213" s="118">
        <v>0.1</v>
      </c>
      <c r="K1213" s="118">
        <v>0.1</v>
      </c>
      <c r="L1213" s="118"/>
      <c r="M1213" s="95"/>
      <c r="N1213" s="286" t="s">
        <v>1924</v>
      </c>
      <c r="O1213" s="286"/>
      <c r="P1213" s="63"/>
    </row>
    <row r="1214" spans="1:16" s="58" customFormat="1" ht="25.5" x14ac:dyDescent="0.2">
      <c r="A1214" s="436" t="s">
        <v>2865</v>
      </c>
      <c r="B1214" s="315" t="s">
        <v>2704</v>
      </c>
      <c r="C1214" s="24" t="s">
        <v>2005</v>
      </c>
      <c r="D1214" s="4"/>
      <c r="E1214" s="4" t="s">
        <v>214</v>
      </c>
      <c r="F1214" s="4" t="s">
        <v>214</v>
      </c>
      <c r="G1214" s="4" t="s">
        <v>214</v>
      </c>
      <c r="H1214" s="4" t="s">
        <v>214</v>
      </c>
      <c r="I1214" s="4" t="s">
        <v>214</v>
      </c>
      <c r="J1214" s="118">
        <v>100</v>
      </c>
      <c r="K1214" s="118">
        <v>100</v>
      </c>
      <c r="L1214" s="118"/>
      <c r="M1214" s="95"/>
      <c r="N1214" s="286" t="s">
        <v>1911</v>
      </c>
      <c r="O1214" s="286"/>
      <c r="P1214" s="63"/>
    </row>
    <row r="1215" spans="1:16" s="58" customFormat="1" ht="25.5" x14ac:dyDescent="0.2">
      <c r="A1215" s="436" t="s">
        <v>2866</v>
      </c>
      <c r="B1215" s="315" t="s">
        <v>2805</v>
      </c>
      <c r="C1215" s="24" t="s">
        <v>2006</v>
      </c>
      <c r="D1215" s="4"/>
      <c r="E1215" s="4"/>
      <c r="F1215" s="4" t="s">
        <v>214</v>
      </c>
      <c r="G1215" s="4"/>
      <c r="H1215" s="4"/>
      <c r="I1215" s="4" t="s">
        <v>214</v>
      </c>
      <c r="J1215" s="118">
        <v>500</v>
      </c>
      <c r="K1215" s="118">
        <v>500</v>
      </c>
      <c r="L1215" s="118"/>
      <c r="M1215" s="95"/>
      <c r="N1215" s="286" t="s">
        <v>1911</v>
      </c>
      <c r="O1215" s="286"/>
      <c r="P1215" s="63"/>
    </row>
    <row r="1216" spans="1:16" s="58" customFormat="1" ht="25.5" x14ac:dyDescent="0.2">
      <c r="A1216" s="436" t="s">
        <v>2867</v>
      </c>
      <c r="B1216" s="315" t="s">
        <v>2120</v>
      </c>
      <c r="C1216" s="24" t="s">
        <v>2007</v>
      </c>
      <c r="D1216" s="4"/>
      <c r="E1216" s="4" t="s">
        <v>214</v>
      </c>
      <c r="F1216" s="4" t="s">
        <v>214</v>
      </c>
      <c r="G1216" s="4" t="s">
        <v>214</v>
      </c>
      <c r="H1216" s="4" t="s">
        <v>214</v>
      </c>
      <c r="I1216" s="4" t="s">
        <v>214</v>
      </c>
      <c r="J1216" s="118">
        <v>100</v>
      </c>
      <c r="K1216" s="118">
        <v>100</v>
      </c>
      <c r="L1216" s="118"/>
      <c r="M1216" s="95"/>
      <c r="N1216" s="286" t="s">
        <v>2008</v>
      </c>
      <c r="O1216" s="286"/>
      <c r="P1216" s="63"/>
    </row>
    <row r="1217" spans="1:18" s="58" customFormat="1" ht="63.75" x14ac:dyDescent="0.2">
      <c r="A1217" s="436" t="s">
        <v>2868</v>
      </c>
      <c r="B1217" s="317" t="s">
        <v>2153</v>
      </c>
      <c r="C1217" s="206" t="s">
        <v>2009</v>
      </c>
      <c r="D1217" s="204"/>
      <c r="E1217" s="204" t="s">
        <v>214</v>
      </c>
      <c r="F1217" s="204" t="s">
        <v>214</v>
      </c>
      <c r="G1217" s="204" t="s">
        <v>214</v>
      </c>
      <c r="H1217" s="204" t="s">
        <v>214</v>
      </c>
      <c r="I1217" s="204" t="s">
        <v>214</v>
      </c>
      <c r="J1217" s="100">
        <v>0.5</v>
      </c>
      <c r="K1217" s="100">
        <v>0.5</v>
      </c>
      <c r="L1217" s="100"/>
      <c r="M1217" s="74"/>
      <c r="N1217" s="413" t="s">
        <v>1911</v>
      </c>
      <c r="O1217" s="413"/>
      <c r="P1217" s="63"/>
    </row>
    <row r="1218" spans="1:18" s="58" customFormat="1" x14ac:dyDescent="0.2">
      <c r="A1218" s="403"/>
      <c r="B1218" s="621" t="s">
        <v>1293</v>
      </c>
      <c r="C1218" s="622"/>
      <c r="D1218" s="622"/>
      <c r="E1218" s="622"/>
      <c r="F1218" s="622"/>
      <c r="G1218" s="622"/>
      <c r="H1218" s="622"/>
      <c r="I1218" s="623"/>
      <c r="J1218" s="464">
        <f>J1131</f>
        <v>969.22</v>
      </c>
      <c r="K1218" s="455">
        <f>K1131</f>
        <v>968.72</v>
      </c>
      <c r="L1218" s="455">
        <f>L1131</f>
        <v>0.5</v>
      </c>
      <c r="M1218" s="455">
        <f>M1131</f>
        <v>0</v>
      </c>
      <c r="N1218" s="456"/>
      <c r="O1218" s="456"/>
      <c r="P1218" s="63"/>
    </row>
    <row r="1219" spans="1:18" s="58" customFormat="1" x14ac:dyDescent="0.2">
      <c r="A1219" s="403"/>
      <c r="B1219" s="621" t="s">
        <v>1294</v>
      </c>
      <c r="C1219" s="622"/>
      <c r="D1219" s="622"/>
      <c r="E1219" s="622"/>
      <c r="F1219" s="622"/>
      <c r="G1219" s="622"/>
      <c r="H1219" s="622"/>
      <c r="I1219" s="623"/>
      <c r="J1219" s="454">
        <f>SUM(K1219:M1219)</f>
        <v>100</v>
      </c>
      <c r="K1219" s="455">
        <f>K1218/$J1218*100</f>
        <v>99.948412125214091</v>
      </c>
      <c r="L1219" s="455">
        <f>L1218/$J1218*100</f>
        <v>5.1587874785910322E-2</v>
      </c>
      <c r="M1219" s="455">
        <f>M1218/$J1218*100</f>
        <v>0</v>
      </c>
      <c r="N1219" s="456"/>
      <c r="O1219" s="457"/>
      <c r="P1219" s="63"/>
    </row>
    <row r="1220" spans="1:18" s="19" customFormat="1" ht="13.5" thickBot="1" x14ac:dyDescent="0.25">
      <c r="A1220" s="402"/>
      <c r="B1220" s="581" t="s">
        <v>3224</v>
      </c>
      <c r="C1220" s="582"/>
      <c r="D1220" s="582"/>
      <c r="E1220" s="582"/>
      <c r="F1220" s="582"/>
      <c r="G1220" s="582"/>
      <c r="H1220" s="582"/>
      <c r="I1220" s="582"/>
      <c r="J1220" s="582"/>
      <c r="K1220" s="582"/>
      <c r="L1220" s="582"/>
      <c r="M1220" s="582"/>
      <c r="N1220" s="582"/>
      <c r="O1220" s="583"/>
      <c r="P1220" s="20"/>
    </row>
    <row r="1221" spans="1:18" s="20" customFormat="1" ht="51" x14ac:dyDescent="0.2">
      <c r="A1221" s="881">
        <v>186</v>
      </c>
      <c r="B1221" s="778" t="s">
        <v>3225</v>
      </c>
      <c r="C1221" s="32" t="s">
        <v>3093</v>
      </c>
      <c r="D1221" s="417">
        <v>2.2000000000000002</v>
      </c>
      <c r="E1221" s="183">
        <v>2.2000000000000002</v>
      </c>
      <c r="F1221" s="183">
        <v>2.5</v>
      </c>
      <c r="G1221" s="183">
        <v>3</v>
      </c>
      <c r="H1221" s="183">
        <v>3.5</v>
      </c>
      <c r="I1221" s="417" t="s">
        <v>366</v>
      </c>
      <c r="J1221" s="770">
        <f>J1223+J1245+J1270</f>
        <v>466.2</v>
      </c>
      <c r="K1221" s="770">
        <f>K1223+K1245+K1270</f>
        <v>16.200000000000003</v>
      </c>
      <c r="L1221" s="770">
        <f>L1223+L1245+L1270</f>
        <v>450</v>
      </c>
      <c r="M1221" s="770">
        <f>M1223+M1245+M1270</f>
        <v>0</v>
      </c>
      <c r="N1221" s="707" t="s">
        <v>367</v>
      </c>
      <c r="O1221" s="707"/>
      <c r="R1221" s="19"/>
    </row>
    <row r="1222" spans="1:18" s="20" customFormat="1" ht="38.25" x14ac:dyDescent="0.2">
      <c r="A1222" s="882"/>
      <c r="B1222" s="741"/>
      <c r="C1222" s="21" t="s">
        <v>651</v>
      </c>
      <c r="D1222" s="280" t="s">
        <v>73</v>
      </c>
      <c r="E1222" s="280"/>
      <c r="F1222" s="280"/>
      <c r="G1222" s="280"/>
      <c r="H1222" s="280"/>
      <c r="I1222" s="280" t="s">
        <v>239</v>
      </c>
      <c r="J1222" s="645"/>
      <c r="K1222" s="645"/>
      <c r="L1222" s="645"/>
      <c r="M1222" s="645"/>
      <c r="N1222" s="642"/>
      <c r="O1222" s="642"/>
      <c r="R1222" s="19"/>
    </row>
    <row r="1223" spans="1:18" s="20" customFormat="1" ht="51" x14ac:dyDescent="0.2">
      <c r="A1223" s="436">
        <v>187</v>
      </c>
      <c r="B1223" s="355" t="s">
        <v>3226</v>
      </c>
      <c r="C1223" s="88" t="s">
        <v>3094</v>
      </c>
      <c r="D1223" s="290" t="s">
        <v>73</v>
      </c>
      <c r="E1223" s="290" t="s">
        <v>368</v>
      </c>
      <c r="F1223" s="290" t="s">
        <v>368</v>
      </c>
      <c r="G1223" s="290" t="s">
        <v>369</v>
      </c>
      <c r="H1223" s="290" t="s">
        <v>369</v>
      </c>
      <c r="I1223" s="290" t="s">
        <v>369</v>
      </c>
      <c r="J1223" s="555">
        <f>J1224+J1237</f>
        <v>106.5</v>
      </c>
      <c r="K1223" s="555">
        <f>K1224+K1237</f>
        <v>6.5</v>
      </c>
      <c r="L1223" s="555">
        <f>L1224+L1237</f>
        <v>100</v>
      </c>
      <c r="M1223" s="555">
        <f>M1224+M1237</f>
        <v>0</v>
      </c>
      <c r="N1223" s="290" t="s">
        <v>370</v>
      </c>
      <c r="O1223" s="290"/>
      <c r="R1223" s="19"/>
    </row>
    <row r="1224" spans="1:18" s="20" customFormat="1" ht="51" x14ac:dyDescent="0.2">
      <c r="A1224" s="436">
        <v>188</v>
      </c>
      <c r="B1224" s="353" t="s">
        <v>3227</v>
      </c>
      <c r="C1224" s="93" t="s">
        <v>3095</v>
      </c>
      <c r="D1224" s="284" t="s">
        <v>1169</v>
      </c>
      <c r="E1224" s="282" t="s">
        <v>1250</v>
      </c>
      <c r="F1224" s="282" t="s">
        <v>1254</v>
      </c>
      <c r="G1224" s="282" t="s">
        <v>1252</v>
      </c>
      <c r="H1224" s="282" t="s">
        <v>1253</v>
      </c>
      <c r="I1224" s="282" t="s">
        <v>1253</v>
      </c>
      <c r="J1224" s="557">
        <f>SUM(J1225:J1236)</f>
        <v>104.4</v>
      </c>
      <c r="K1224" s="557">
        <f>SUM(K1225:K1236)</f>
        <v>4.4000000000000004</v>
      </c>
      <c r="L1224" s="557">
        <f>SUM(L1225:L1236)</f>
        <v>100</v>
      </c>
      <c r="M1224" s="557">
        <f>SUM(M1225:M1236)</f>
        <v>0</v>
      </c>
      <c r="N1224" s="282" t="s">
        <v>370</v>
      </c>
      <c r="O1224" s="282"/>
      <c r="R1224" s="19"/>
    </row>
    <row r="1225" spans="1:18" s="20" customFormat="1" ht="63.75" x14ac:dyDescent="0.2">
      <c r="A1225" s="436" t="s">
        <v>2861</v>
      </c>
      <c r="B1225" s="333" t="s">
        <v>2317</v>
      </c>
      <c r="C1225" s="1" t="s">
        <v>371</v>
      </c>
      <c r="D1225" s="45"/>
      <c r="E1225" s="45" t="s">
        <v>214</v>
      </c>
      <c r="F1225" s="45" t="s">
        <v>214</v>
      </c>
      <c r="G1225" s="45"/>
      <c r="H1225" s="45"/>
      <c r="I1225" s="45"/>
      <c r="J1225" s="101">
        <v>0.2</v>
      </c>
      <c r="K1225" s="101">
        <v>0.2</v>
      </c>
      <c r="L1225" s="101"/>
      <c r="M1225" s="102"/>
      <c r="N1225" s="45" t="s">
        <v>370</v>
      </c>
      <c r="O1225" s="45"/>
      <c r="R1225" s="19"/>
    </row>
    <row r="1226" spans="1:18" s="20" customFormat="1" ht="63.75" x14ac:dyDescent="0.2">
      <c r="A1226" s="436" t="s">
        <v>2862</v>
      </c>
      <c r="B1226" s="333" t="s">
        <v>2372</v>
      </c>
      <c r="C1226" s="1" t="s">
        <v>372</v>
      </c>
      <c r="D1226" s="45"/>
      <c r="E1226" s="45" t="s">
        <v>214</v>
      </c>
      <c r="F1226" s="45" t="s">
        <v>214</v>
      </c>
      <c r="G1226" s="45" t="s">
        <v>214</v>
      </c>
      <c r="H1226" s="45" t="s">
        <v>214</v>
      </c>
      <c r="I1226" s="45" t="s">
        <v>214</v>
      </c>
      <c r="J1226" s="101">
        <v>0.3</v>
      </c>
      <c r="K1226" s="101">
        <v>0.3</v>
      </c>
      <c r="L1226" s="101"/>
      <c r="M1226" s="102"/>
      <c r="N1226" s="45" t="s">
        <v>367</v>
      </c>
      <c r="O1226" s="45"/>
      <c r="R1226" s="19"/>
    </row>
    <row r="1227" spans="1:18" s="58" customFormat="1" ht="38.25" x14ac:dyDescent="0.2">
      <c r="A1227" s="436" t="s">
        <v>2863</v>
      </c>
      <c r="B1227" s="315" t="s">
        <v>2571</v>
      </c>
      <c r="C1227" s="24" t="s">
        <v>1257</v>
      </c>
      <c r="D1227" s="4"/>
      <c r="E1227" s="4" t="s">
        <v>214</v>
      </c>
      <c r="F1227" s="4" t="s">
        <v>214</v>
      </c>
      <c r="G1227" s="4" t="s">
        <v>214</v>
      </c>
      <c r="H1227" s="4" t="s">
        <v>214</v>
      </c>
      <c r="I1227" s="4" t="s">
        <v>214</v>
      </c>
      <c r="J1227" s="118">
        <v>0.2</v>
      </c>
      <c r="K1227" s="118">
        <v>0.2</v>
      </c>
      <c r="L1227" s="118" t="s">
        <v>80</v>
      </c>
      <c r="M1227" s="95"/>
      <c r="N1227" s="45" t="s">
        <v>1255</v>
      </c>
      <c r="O1227" s="286"/>
      <c r="P1227" s="63"/>
    </row>
    <row r="1228" spans="1:18" s="58" customFormat="1" ht="63.75" x14ac:dyDescent="0.2">
      <c r="A1228" s="436" t="s">
        <v>2864</v>
      </c>
      <c r="B1228" s="315" t="s">
        <v>2674</v>
      </c>
      <c r="C1228" s="24" t="s">
        <v>1258</v>
      </c>
      <c r="D1228" s="4"/>
      <c r="E1228" s="4" t="s">
        <v>214</v>
      </c>
      <c r="F1228" s="4" t="s">
        <v>214</v>
      </c>
      <c r="G1228" s="4" t="s">
        <v>214</v>
      </c>
      <c r="H1228" s="4" t="s">
        <v>214</v>
      </c>
      <c r="I1228" s="4" t="s">
        <v>214</v>
      </c>
      <c r="J1228" s="118">
        <v>0.3</v>
      </c>
      <c r="K1228" s="118">
        <v>0.3</v>
      </c>
      <c r="L1228" s="118"/>
      <c r="M1228" s="95"/>
      <c r="N1228" s="286" t="s">
        <v>1256</v>
      </c>
      <c r="O1228" s="286"/>
      <c r="P1228" s="63"/>
    </row>
    <row r="1229" spans="1:18" s="20" customFormat="1" ht="89.25" x14ac:dyDescent="0.2">
      <c r="A1229" s="436" t="s">
        <v>2865</v>
      </c>
      <c r="B1229" s="333" t="s">
        <v>2705</v>
      </c>
      <c r="C1229" s="1" t="s">
        <v>373</v>
      </c>
      <c r="D1229" s="45"/>
      <c r="E1229" s="45" t="s">
        <v>214</v>
      </c>
      <c r="F1229" s="45" t="s">
        <v>214</v>
      </c>
      <c r="G1229" s="45" t="s">
        <v>214</v>
      </c>
      <c r="H1229" s="45" t="s">
        <v>214</v>
      </c>
      <c r="I1229" s="45" t="s">
        <v>214</v>
      </c>
      <c r="J1229" s="101">
        <v>100</v>
      </c>
      <c r="K1229" s="101"/>
      <c r="L1229" s="101">
        <v>100</v>
      </c>
      <c r="M1229" s="102"/>
      <c r="N1229" s="45" t="s">
        <v>374</v>
      </c>
      <c r="O1229" s="45" t="s">
        <v>375</v>
      </c>
      <c r="R1229" s="19"/>
    </row>
    <row r="1230" spans="1:18" s="20" customFormat="1" ht="76.5" x14ac:dyDescent="0.2">
      <c r="A1230" s="436" t="s">
        <v>2866</v>
      </c>
      <c r="B1230" s="333" t="s">
        <v>2806</v>
      </c>
      <c r="C1230" s="1" t="s">
        <v>376</v>
      </c>
      <c r="D1230" s="45"/>
      <c r="E1230" s="45" t="s">
        <v>214</v>
      </c>
      <c r="F1230" s="45" t="s">
        <v>214</v>
      </c>
      <c r="G1230" s="45" t="s">
        <v>214</v>
      </c>
      <c r="H1230" s="45" t="s">
        <v>214</v>
      </c>
      <c r="I1230" s="45" t="s">
        <v>214</v>
      </c>
      <c r="J1230" s="101">
        <v>0.5</v>
      </c>
      <c r="K1230" s="101">
        <v>0.5</v>
      </c>
      <c r="L1230" s="101"/>
      <c r="M1230" s="102"/>
      <c r="N1230" s="45" t="s">
        <v>377</v>
      </c>
      <c r="O1230" s="45"/>
      <c r="R1230" s="19"/>
    </row>
    <row r="1231" spans="1:18" s="20" customFormat="1" ht="178.5" x14ac:dyDescent="0.2">
      <c r="A1231" s="436" t="s">
        <v>2867</v>
      </c>
      <c r="B1231" s="339" t="s">
        <v>2121</v>
      </c>
      <c r="C1231" s="1" t="s">
        <v>378</v>
      </c>
      <c r="D1231" s="45"/>
      <c r="E1231" s="45" t="s">
        <v>214</v>
      </c>
      <c r="F1231" s="45" t="s">
        <v>214</v>
      </c>
      <c r="G1231" s="45" t="s">
        <v>214</v>
      </c>
      <c r="H1231" s="45" t="s">
        <v>214</v>
      </c>
      <c r="I1231" s="45" t="s">
        <v>214</v>
      </c>
      <c r="J1231" s="101">
        <v>0.2</v>
      </c>
      <c r="K1231" s="101">
        <v>0.2</v>
      </c>
      <c r="L1231" s="101"/>
      <c r="M1231" s="102"/>
      <c r="N1231" s="45" t="s">
        <v>367</v>
      </c>
      <c r="O1231" s="45"/>
      <c r="R1231" s="19"/>
    </row>
    <row r="1232" spans="1:18" s="20" customFormat="1" ht="102" x14ac:dyDescent="0.2">
      <c r="A1232" s="436" t="s">
        <v>2868</v>
      </c>
      <c r="B1232" s="339" t="s">
        <v>2154</v>
      </c>
      <c r="C1232" s="1" t="s">
        <v>379</v>
      </c>
      <c r="D1232" s="45"/>
      <c r="E1232" s="45" t="s">
        <v>214</v>
      </c>
      <c r="F1232" s="45" t="s">
        <v>214</v>
      </c>
      <c r="G1232" s="45" t="s">
        <v>214</v>
      </c>
      <c r="H1232" s="45" t="s">
        <v>214</v>
      </c>
      <c r="I1232" s="45" t="s">
        <v>214</v>
      </c>
      <c r="J1232" s="101">
        <v>0.5</v>
      </c>
      <c r="K1232" s="101">
        <v>0.5</v>
      </c>
      <c r="L1232" s="101"/>
      <c r="M1232" s="102"/>
      <c r="N1232" s="45" t="s">
        <v>367</v>
      </c>
      <c r="O1232" s="45"/>
      <c r="R1232" s="19"/>
    </row>
    <row r="1233" spans="1:18" s="20" customFormat="1" ht="25.5" x14ac:dyDescent="0.2">
      <c r="A1233" s="436" t="s">
        <v>2869</v>
      </c>
      <c r="B1233" s="339" t="s">
        <v>2172</v>
      </c>
      <c r="C1233" s="1" t="s">
        <v>380</v>
      </c>
      <c r="D1233" s="45"/>
      <c r="E1233" s="45" t="s">
        <v>214</v>
      </c>
      <c r="F1233" s="45" t="s">
        <v>214</v>
      </c>
      <c r="G1233" s="45"/>
      <c r="H1233" s="45"/>
      <c r="I1233" s="45"/>
      <c r="J1233" s="101">
        <v>0.6</v>
      </c>
      <c r="K1233" s="101">
        <v>0.6</v>
      </c>
      <c r="L1233" s="101"/>
      <c r="M1233" s="102"/>
      <c r="N1233" s="45" t="s">
        <v>381</v>
      </c>
      <c r="O1233" s="45"/>
      <c r="R1233" s="19"/>
    </row>
    <row r="1234" spans="1:18" s="20" customFormat="1" ht="76.5" x14ac:dyDescent="0.2">
      <c r="A1234" s="436" t="s">
        <v>2870</v>
      </c>
      <c r="B1234" s="339" t="s">
        <v>2193</v>
      </c>
      <c r="C1234" s="1" t="s">
        <v>382</v>
      </c>
      <c r="D1234" s="45"/>
      <c r="E1234" s="45" t="s">
        <v>214</v>
      </c>
      <c r="F1234" s="45"/>
      <c r="G1234" s="45"/>
      <c r="H1234" s="45"/>
      <c r="I1234" s="45"/>
      <c r="J1234" s="101">
        <v>0.2</v>
      </c>
      <c r="K1234" s="101">
        <v>0.2</v>
      </c>
      <c r="L1234" s="101"/>
      <c r="M1234" s="102"/>
      <c r="N1234" s="45" t="s">
        <v>367</v>
      </c>
      <c r="O1234" s="45"/>
      <c r="R1234" s="19"/>
    </row>
    <row r="1235" spans="1:18" s="20" customFormat="1" ht="25.5" x14ac:dyDescent="0.2">
      <c r="A1235" s="436" t="s">
        <v>2871</v>
      </c>
      <c r="B1235" s="339" t="s">
        <v>2202</v>
      </c>
      <c r="C1235" s="1" t="s">
        <v>383</v>
      </c>
      <c r="D1235" s="45"/>
      <c r="E1235" s="45" t="s">
        <v>214</v>
      </c>
      <c r="F1235" s="45" t="s">
        <v>214</v>
      </c>
      <c r="G1235" s="45" t="s">
        <v>214</v>
      </c>
      <c r="H1235" s="45" t="s">
        <v>214</v>
      </c>
      <c r="I1235" s="45" t="s">
        <v>214</v>
      </c>
      <c r="J1235" s="101">
        <v>1</v>
      </c>
      <c r="K1235" s="101">
        <v>1</v>
      </c>
      <c r="L1235" s="101"/>
      <c r="M1235" s="102"/>
      <c r="N1235" s="45" t="s">
        <v>367</v>
      </c>
      <c r="O1235" s="45"/>
      <c r="R1235" s="19"/>
    </row>
    <row r="1236" spans="1:18" s="20" customFormat="1" ht="63.75" x14ac:dyDescent="0.2">
      <c r="A1236" s="436" t="s">
        <v>2971</v>
      </c>
      <c r="B1236" s="339" t="s">
        <v>2209</v>
      </c>
      <c r="C1236" s="1" t="s">
        <v>1570</v>
      </c>
      <c r="D1236" s="45"/>
      <c r="E1236" s="4" t="s">
        <v>214</v>
      </c>
      <c r="F1236" s="4" t="s">
        <v>214</v>
      </c>
      <c r="G1236" s="4" t="s">
        <v>214</v>
      </c>
      <c r="H1236" s="4" t="s">
        <v>214</v>
      </c>
      <c r="I1236" s="4" t="s">
        <v>214</v>
      </c>
      <c r="J1236" s="101">
        <v>0.4</v>
      </c>
      <c r="K1236" s="101">
        <v>0.4</v>
      </c>
      <c r="L1236" s="101"/>
      <c r="M1236" s="102"/>
      <c r="N1236" s="45" t="s">
        <v>367</v>
      </c>
      <c r="O1236" s="45"/>
      <c r="R1236" s="19"/>
    </row>
    <row r="1237" spans="1:18" s="58" customFormat="1" ht="76.5" x14ac:dyDescent="0.2">
      <c r="A1237" s="436">
        <v>189</v>
      </c>
      <c r="B1237" s="482" t="s">
        <v>3228</v>
      </c>
      <c r="C1237" s="537" t="s">
        <v>2016</v>
      </c>
      <c r="D1237" s="284" t="s">
        <v>1297</v>
      </c>
      <c r="E1237" s="284">
        <v>1.5</v>
      </c>
      <c r="F1237" s="284">
        <v>2</v>
      </c>
      <c r="G1237" s="284">
        <v>2.5</v>
      </c>
      <c r="H1237" s="284">
        <v>3</v>
      </c>
      <c r="I1237" s="282" t="s">
        <v>2015</v>
      </c>
      <c r="J1237" s="557">
        <f>SUM(J1238:J1244)</f>
        <v>2.1</v>
      </c>
      <c r="K1237" s="557">
        <f>SUM(K1238:K1244)</f>
        <v>2.1</v>
      </c>
      <c r="L1237" s="557">
        <f>SUM(L1238:L1244)</f>
        <v>0</v>
      </c>
      <c r="M1237" s="557">
        <f>SUM(M1238:M1244)</f>
        <v>0</v>
      </c>
      <c r="N1237" s="282" t="s">
        <v>1255</v>
      </c>
      <c r="O1237" s="282"/>
      <c r="P1237" s="63"/>
    </row>
    <row r="1238" spans="1:18" s="63" customFormat="1" ht="38.25" x14ac:dyDescent="0.2">
      <c r="A1238" s="436" t="s">
        <v>2861</v>
      </c>
      <c r="B1238" s="314" t="s">
        <v>2318</v>
      </c>
      <c r="C1238" s="61" t="s">
        <v>2010</v>
      </c>
      <c r="D1238" s="38"/>
      <c r="E1238" s="38" t="s">
        <v>214</v>
      </c>
      <c r="F1238" s="38"/>
      <c r="G1238" s="38"/>
      <c r="H1238" s="38"/>
      <c r="I1238" s="38"/>
      <c r="J1238" s="101">
        <v>0.2</v>
      </c>
      <c r="K1238" s="101">
        <v>0.2</v>
      </c>
      <c r="L1238" s="101"/>
      <c r="M1238" s="83"/>
      <c r="N1238" s="27" t="s">
        <v>1298</v>
      </c>
      <c r="O1238" s="27"/>
    </row>
    <row r="1239" spans="1:18" s="63" customFormat="1" ht="51" x14ac:dyDescent="0.2">
      <c r="A1239" s="436" t="s">
        <v>2862</v>
      </c>
      <c r="B1239" s="314" t="s">
        <v>2373</v>
      </c>
      <c r="C1239" s="61" t="s">
        <v>2018</v>
      </c>
      <c r="D1239" s="38"/>
      <c r="E1239" s="38" t="s">
        <v>214</v>
      </c>
      <c r="F1239" s="38" t="s">
        <v>214</v>
      </c>
      <c r="G1239" s="38" t="s">
        <v>214</v>
      </c>
      <c r="H1239" s="38" t="s">
        <v>214</v>
      </c>
      <c r="I1239" s="38" t="s">
        <v>214</v>
      </c>
      <c r="J1239" s="101">
        <v>0.3</v>
      </c>
      <c r="K1239" s="101">
        <v>0.3</v>
      </c>
      <c r="L1239" s="101"/>
      <c r="M1239" s="83"/>
      <c r="N1239" s="27" t="s">
        <v>1299</v>
      </c>
      <c r="O1239" s="27"/>
    </row>
    <row r="1240" spans="1:18" s="63" customFormat="1" ht="51" x14ac:dyDescent="0.2">
      <c r="A1240" s="436" t="s">
        <v>2863</v>
      </c>
      <c r="B1240" s="314" t="s">
        <v>2572</v>
      </c>
      <c r="C1240" s="61" t="s">
        <v>2011</v>
      </c>
      <c r="D1240" s="38"/>
      <c r="E1240" s="38" t="s">
        <v>214</v>
      </c>
      <c r="F1240" s="38"/>
      <c r="G1240" s="38"/>
      <c r="H1240" s="38"/>
      <c r="I1240" s="38"/>
      <c r="J1240" s="101">
        <v>0.2</v>
      </c>
      <c r="K1240" s="101">
        <v>0.2</v>
      </c>
      <c r="L1240" s="101"/>
      <c r="M1240" s="83"/>
      <c r="N1240" s="27" t="s">
        <v>1300</v>
      </c>
      <c r="O1240" s="27"/>
    </row>
    <row r="1241" spans="1:18" s="63" customFormat="1" ht="51" x14ac:dyDescent="0.2">
      <c r="A1241" s="436" t="s">
        <v>2864</v>
      </c>
      <c r="B1241" s="314" t="s">
        <v>2675</v>
      </c>
      <c r="C1241" s="61" t="s">
        <v>2012</v>
      </c>
      <c r="D1241" s="38"/>
      <c r="E1241" s="38" t="s">
        <v>214</v>
      </c>
      <c r="F1241" s="38" t="s">
        <v>214</v>
      </c>
      <c r="G1241" s="38" t="s">
        <v>214</v>
      </c>
      <c r="H1241" s="38" t="s">
        <v>214</v>
      </c>
      <c r="I1241" s="38" t="s">
        <v>214</v>
      </c>
      <c r="J1241" s="101">
        <v>0.5</v>
      </c>
      <c r="K1241" s="101">
        <v>0.5</v>
      </c>
      <c r="L1241" s="101"/>
      <c r="M1241" s="83"/>
      <c r="N1241" s="27" t="s">
        <v>1301</v>
      </c>
      <c r="O1241" s="27"/>
    </row>
    <row r="1242" spans="1:18" s="63" customFormat="1" ht="63.75" x14ac:dyDescent="0.2">
      <c r="A1242" s="436" t="s">
        <v>2865</v>
      </c>
      <c r="B1242" s="314" t="s">
        <v>2706</v>
      </c>
      <c r="C1242" s="61" t="s">
        <v>2017</v>
      </c>
      <c r="D1242" s="38"/>
      <c r="E1242" s="38" t="s">
        <v>214</v>
      </c>
      <c r="F1242" s="38" t="s">
        <v>214</v>
      </c>
      <c r="G1242" s="38" t="s">
        <v>214</v>
      </c>
      <c r="H1242" s="38" t="s">
        <v>214</v>
      </c>
      <c r="I1242" s="38" t="s">
        <v>214</v>
      </c>
      <c r="J1242" s="101">
        <v>0.2</v>
      </c>
      <c r="K1242" s="101">
        <v>0.2</v>
      </c>
      <c r="L1242" s="101"/>
      <c r="M1242" s="83"/>
      <c r="N1242" s="27" t="s">
        <v>1300</v>
      </c>
      <c r="O1242" s="27"/>
    </row>
    <row r="1243" spans="1:18" s="63" customFormat="1" ht="25.5" x14ac:dyDescent="0.2">
      <c r="A1243" s="436" t="s">
        <v>2866</v>
      </c>
      <c r="B1243" s="314" t="s">
        <v>2807</v>
      </c>
      <c r="C1243" s="61" t="s">
        <v>2013</v>
      </c>
      <c r="D1243" s="38"/>
      <c r="E1243" s="38" t="s">
        <v>214</v>
      </c>
      <c r="F1243" s="38" t="s">
        <v>214</v>
      </c>
      <c r="G1243" s="38" t="s">
        <v>214</v>
      </c>
      <c r="H1243" s="38" t="s">
        <v>214</v>
      </c>
      <c r="I1243" s="38" t="s">
        <v>214</v>
      </c>
      <c r="J1243" s="101">
        <v>0.5</v>
      </c>
      <c r="K1243" s="101">
        <v>0.5</v>
      </c>
      <c r="L1243" s="101"/>
      <c r="M1243" s="83"/>
      <c r="N1243" s="27" t="s">
        <v>1302</v>
      </c>
      <c r="O1243" s="27"/>
    </row>
    <row r="1244" spans="1:18" s="116" customFormat="1" ht="38.25" x14ac:dyDescent="0.2">
      <c r="A1244" s="436" t="s">
        <v>2867</v>
      </c>
      <c r="B1244" s="314" t="s">
        <v>2122</v>
      </c>
      <c r="C1244" s="61" t="s">
        <v>2014</v>
      </c>
      <c r="D1244" s="38"/>
      <c r="E1244" s="38" t="s">
        <v>214</v>
      </c>
      <c r="F1244" s="38" t="s">
        <v>214</v>
      </c>
      <c r="G1244" s="38" t="s">
        <v>214</v>
      </c>
      <c r="H1244" s="38" t="s">
        <v>214</v>
      </c>
      <c r="I1244" s="38" t="s">
        <v>214</v>
      </c>
      <c r="J1244" s="101">
        <v>0.2</v>
      </c>
      <c r="K1244" s="101">
        <v>0.2</v>
      </c>
      <c r="L1244" s="101"/>
      <c r="M1244" s="83"/>
      <c r="N1244" s="27" t="s">
        <v>1303</v>
      </c>
      <c r="O1244" s="27"/>
      <c r="P1244" s="63"/>
    </row>
    <row r="1245" spans="1:18" s="20" customFormat="1" ht="63.75" x14ac:dyDescent="0.2">
      <c r="A1245" s="915">
        <v>190</v>
      </c>
      <c r="B1245" s="662" t="s">
        <v>3229</v>
      </c>
      <c r="C1245" s="88" t="s">
        <v>3096</v>
      </c>
      <c r="D1245" s="290">
        <v>104</v>
      </c>
      <c r="E1245" s="290"/>
      <c r="F1245" s="290"/>
      <c r="G1245" s="290"/>
      <c r="H1245" s="290"/>
      <c r="I1245" s="290" t="s">
        <v>294</v>
      </c>
      <c r="J1245" s="594">
        <f>J1248+J1252+J1256+J1265</f>
        <v>358.09999999999997</v>
      </c>
      <c r="K1245" s="594">
        <f>K1248+K1252+K1256+K1265</f>
        <v>8.1000000000000014</v>
      </c>
      <c r="L1245" s="594">
        <f>L1248+L1252+L1256+L1265</f>
        <v>350</v>
      </c>
      <c r="M1245" s="594">
        <f>M1248+M1252+M1256+M1265</f>
        <v>0</v>
      </c>
      <c r="N1245" s="591" t="s">
        <v>367</v>
      </c>
      <c r="O1245" s="591"/>
      <c r="R1245" s="19"/>
    </row>
    <row r="1246" spans="1:18" s="20" customFormat="1" ht="25.5" x14ac:dyDescent="0.2">
      <c r="A1246" s="881"/>
      <c r="B1246" s="663"/>
      <c r="C1246" s="88" t="s">
        <v>652</v>
      </c>
      <c r="D1246" s="290">
        <v>1.3</v>
      </c>
      <c r="E1246" s="290">
        <v>1.3</v>
      </c>
      <c r="F1246" s="290">
        <v>1.3</v>
      </c>
      <c r="G1246" s="290">
        <v>1.5</v>
      </c>
      <c r="H1246" s="290">
        <v>1.8</v>
      </c>
      <c r="I1246" s="290" t="s">
        <v>359</v>
      </c>
      <c r="J1246" s="595"/>
      <c r="K1246" s="595"/>
      <c r="L1246" s="595"/>
      <c r="M1246" s="595"/>
      <c r="N1246" s="592"/>
      <c r="O1246" s="592"/>
      <c r="R1246" s="19"/>
    </row>
    <row r="1247" spans="1:18" s="20" customFormat="1" ht="25.5" x14ac:dyDescent="0.2">
      <c r="A1247" s="882"/>
      <c r="B1247" s="664"/>
      <c r="C1247" s="88" t="s">
        <v>653</v>
      </c>
      <c r="D1247" s="290" t="s">
        <v>73</v>
      </c>
      <c r="E1247" s="290"/>
      <c r="F1247" s="290"/>
      <c r="G1247" s="290"/>
      <c r="H1247" s="290"/>
      <c r="I1247" s="290" t="s">
        <v>384</v>
      </c>
      <c r="J1247" s="596"/>
      <c r="K1247" s="596"/>
      <c r="L1247" s="596"/>
      <c r="M1247" s="596"/>
      <c r="N1247" s="593"/>
      <c r="O1247" s="593"/>
      <c r="R1247" s="19"/>
    </row>
    <row r="1248" spans="1:18" s="20" customFormat="1" ht="51" x14ac:dyDescent="0.2">
      <c r="A1248" s="436">
        <v>191</v>
      </c>
      <c r="B1248" s="353" t="s">
        <v>3230</v>
      </c>
      <c r="C1248" s="93" t="s">
        <v>3097</v>
      </c>
      <c r="D1248" s="288" t="s">
        <v>1169</v>
      </c>
      <c r="E1248" s="282" t="s">
        <v>1259</v>
      </c>
      <c r="F1248" s="282" t="s">
        <v>1260</v>
      </c>
      <c r="G1248" s="282" t="s">
        <v>1251</v>
      </c>
      <c r="H1248" s="282" t="s">
        <v>1261</v>
      </c>
      <c r="I1248" s="282" t="s">
        <v>1249</v>
      </c>
      <c r="J1248" s="557">
        <f>SUM(J1249:J1251)</f>
        <v>351</v>
      </c>
      <c r="K1248" s="557">
        <f>SUM(K1249:K1251)</f>
        <v>1</v>
      </c>
      <c r="L1248" s="557">
        <f>SUM(L1249:L1251)</f>
        <v>350</v>
      </c>
      <c r="M1248" s="557">
        <f>SUM(M1249:M1251)</f>
        <v>0</v>
      </c>
      <c r="N1248" s="282" t="s">
        <v>367</v>
      </c>
      <c r="O1248" s="282"/>
      <c r="R1248" s="19"/>
    </row>
    <row r="1249" spans="1:18" s="58" customFormat="1" ht="76.5" x14ac:dyDescent="0.2">
      <c r="A1249" s="436" t="s">
        <v>2861</v>
      </c>
      <c r="B1249" s="315" t="s">
        <v>2319</v>
      </c>
      <c r="C1249" s="24" t="s">
        <v>1223</v>
      </c>
      <c r="D1249" s="4"/>
      <c r="E1249" s="4" t="s">
        <v>214</v>
      </c>
      <c r="F1249" s="4" t="s">
        <v>214</v>
      </c>
      <c r="G1249" s="4" t="s">
        <v>214</v>
      </c>
      <c r="H1249" s="4" t="s">
        <v>214</v>
      </c>
      <c r="I1249" s="4" t="s">
        <v>214</v>
      </c>
      <c r="J1249" s="118">
        <v>0.7</v>
      </c>
      <c r="K1249" s="118">
        <v>0.7</v>
      </c>
      <c r="L1249" s="118"/>
      <c r="M1249" s="95"/>
      <c r="N1249" s="286" t="s">
        <v>1262</v>
      </c>
      <c r="O1249" s="286"/>
      <c r="P1249" s="63"/>
    </row>
    <row r="1250" spans="1:18" s="58" customFormat="1" ht="102" x14ac:dyDescent="0.2">
      <c r="A1250" s="436" t="s">
        <v>2862</v>
      </c>
      <c r="B1250" s="315" t="s">
        <v>2374</v>
      </c>
      <c r="C1250" s="24" t="s">
        <v>1223</v>
      </c>
      <c r="D1250" s="4"/>
      <c r="E1250" s="4" t="s">
        <v>214</v>
      </c>
      <c r="F1250" s="4" t="s">
        <v>214</v>
      </c>
      <c r="G1250" s="4" t="s">
        <v>214</v>
      </c>
      <c r="H1250" s="4" t="s">
        <v>214</v>
      </c>
      <c r="I1250" s="4" t="s">
        <v>214</v>
      </c>
      <c r="J1250" s="118">
        <v>0.3</v>
      </c>
      <c r="K1250" s="118">
        <v>0.3</v>
      </c>
      <c r="L1250" s="118"/>
      <c r="M1250" s="95"/>
      <c r="N1250" s="286" t="s">
        <v>1263</v>
      </c>
      <c r="O1250" s="286"/>
      <c r="P1250" s="63"/>
    </row>
    <row r="1251" spans="1:18" s="59" customFormat="1" ht="153" x14ac:dyDescent="0.2">
      <c r="A1251" s="436" t="s">
        <v>2863</v>
      </c>
      <c r="B1251" s="307" t="s">
        <v>2375</v>
      </c>
      <c r="C1251" s="24" t="s">
        <v>1257</v>
      </c>
      <c r="D1251" s="4"/>
      <c r="E1251" s="4" t="s">
        <v>214</v>
      </c>
      <c r="F1251" s="4" t="s">
        <v>214</v>
      </c>
      <c r="G1251" s="4" t="s">
        <v>214</v>
      </c>
      <c r="H1251" s="4" t="s">
        <v>214</v>
      </c>
      <c r="I1251" s="4" t="s">
        <v>214</v>
      </c>
      <c r="J1251" s="118">
        <v>350</v>
      </c>
      <c r="K1251" s="118"/>
      <c r="L1251" s="118">
        <v>350</v>
      </c>
      <c r="M1251" s="95"/>
      <c r="N1251" s="286" t="s">
        <v>1263</v>
      </c>
      <c r="O1251" s="286" t="s">
        <v>387</v>
      </c>
      <c r="P1251" s="63"/>
    </row>
    <row r="1252" spans="1:18" s="58" customFormat="1" ht="38.25" x14ac:dyDescent="0.2">
      <c r="A1252" s="436">
        <v>192</v>
      </c>
      <c r="B1252" s="482" t="s">
        <v>3231</v>
      </c>
      <c r="C1252" s="537" t="s">
        <v>3098</v>
      </c>
      <c r="D1252" s="282" t="s">
        <v>1169</v>
      </c>
      <c r="E1252" s="282" t="s">
        <v>1259</v>
      </c>
      <c r="F1252" s="282" t="s">
        <v>1264</v>
      </c>
      <c r="G1252" s="282" t="s">
        <v>1265</v>
      </c>
      <c r="H1252" s="282" t="s">
        <v>1266</v>
      </c>
      <c r="I1252" s="282" t="s">
        <v>1267</v>
      </c>
      <c r="J1252" s="538">
        <f>SUM(J1253:J1255)</f>
        <v>0.89999999999999991</v>
      </c>
      <c r="K1252" s="538">
        <f>SUM(K1253:K1255)</f>
        <v>0.89999999999999991</v>
      </c>
      <c r="L1252" s="538">
        <f>SUM(L1253:L1255)</f>
        <v>0</v>
      </c>
      <c r="M1252" s="538">
        <f>SUM(M1253:M1255)</f>
        <v>0</v>
      </c>
      <c r="N1252" s="282" t="s">
        <v>1268</v>
      </c>
      <c r="O1252" s="282"/>
      <c r="P1252" s="63"/>
    </row>
    <row r="1253" spans="1:18" s="58" customFormat="1" ht="51" x14ac:dyDescent="0.2">
      <c r="A1253" s="436" t="s">
        <v>2861</v>
      </c>
      <c r="B1253" s="315" t="s">
        <v>2320</v>
      </c>
      <c r="C1253" s="24" t="s">
        <v>1270</v>
      </c>
      <c r="D1253" s="4"/>
      <c r="E1253" s="4" t="s">
        <v>214</v>
      </c>
      <c r="F1253" s="4" t="s">
        <v>214</v>
      </c>
      <c r="G1253" s="4" t="s">
        <v>214</v>
      </c>
      <c r="H1253" s="4" t="s">
        <v>214</v>
      </c>
      <c r="I1253" s="4" t="s">
        <v>214</v>
      </c>
      <c r="J1253" s="118">
        <v>0.3</v>
      </c>
      <c r="K1253" s="118">
        <v>0.3</v>
      </c>
      <c r="L1253" s="118"/>
      <c r="M1253" s="95"/>
      <c r="N1253" s="286" t="s">
        <v>1269</v>
      </c>
      <c r="O1253" s="286"/>
      <c r="P1253" s="63"/>
    </row>
    <row r="1254" spans="1:18" s="58" customFormat="1" ht="38.25" x14ac:dyDescent="0.2">
      <c r="A1254" s="436" t="s">
        <v>2862</v>
      </c>
      <c r="B1254" s="315" t="s">
        <v>2376</v>
      </c>
      <c r="C1254" s="24" t="s">
        <v>513</v>
      </c>
      <c r="D1254" s="4"/>
      <c r="E1254" s="4" t="s">
        <v>214</v>
      </c>
      <c r="F1254" s="4" t="s">
        <v>214</v>
      </c>
      <c r="G1254" s="4" t="s">
        <v>214</v>
      </c>
      <c r="H1254" s="4" t="s">
        <v>214</v>
      </c>
      <c r="I1254" s="4" t="s">
        <v>214</v>
      </c>
      <c r="J1254" s="118">
        <v>0.3</v>
      </c>
      <c r="K1254" s="118">
        <v>0.3</v>
      </c>
      <c r="L1254" s="118"/>
      <c r="M1254" s="95"/>
      <c r="N1254" s="286" t="s">
        <v>1269</v>
      </c>
      <c r="O1254" s="286"/>
      <c r="P1254" s="63"/>
    </row>
    <row r="1255" spans="1:18" s="59" customFormat="1" ht="63.75" x14ac:dyDescent="0.2">
      <c r="A1255" s="436" t="s">
        <v>2863</v>
      </c>
      <c r="B1255" s="315" t="s">
        <v>2573</v>
      </c>
      <c r="C1255" s="24" t="s">
        <v>1225</v>
      </c>
      <c r="D1255" s="4"/>
      <c r="E1255" s="4" t="s">
        <v>214</v>
      </c>
      <c r="F1255" s="4" t="s">
        <v>214</v>
      </c>
      <c r="G1255" s="4" t="s">
        <v>214</v>
      </c>
      <c r="H1255" s="4" t="s">
        <v>214</v>
      </c>
      <c r="I1255" s="4" t="s">
        <v>214</v>
      </c>
      <c r="J1255" s="118">
        <v>0.3</v>
      </c>
      <c r="K1255" s="118">
        <v>0.3</v>
      </c>
      <c r="L1255" s="118"/>
      <c r="M1255" s="95"/>
      <c r="N1255" s="286" t="s">
        <v>1269</v>
      </c>
      <c r="O1255" s="286"/>
      <c r="P1255" s="63"/>
    </row>
    <row r="1256" spans="1:18" s="20" customFormat="1" ht="38.25" x14ac:dyDescent="0.2">
      <c r="A1256" s="436">
        <v>193</v>
      </c>
      <c r="B1256" s="353" t="s">
        <v>3232</v>
      </c>
      <c r="C1256" s="93" t="s">
        <v>3099</v>
      </c>
      <c r="D1256" s="282">
        <v>160</v>
      </c>
      <c r="E1256" s="282">
        <v>160</v>
      </c>
      <c r="F1256" s="282">
        <v>160</v>
      </c>
      <c r="G1256" s="282" t="s">
        <v>385</v>
      </c>
      <c r="H1256" s="282" t="s">
        <v>385</v>
      </c>
      <c r="I1256" s="282" t="s">
        <v>385</v>
      </c>
      <c r="J1256" s="557">
        <f>SUM(J1257:J1264)</f>
        <v>3.9000000000000004</v>
      </c>
      <c r="K1256" s="557">
        <f>SUM(K1257:K1264)</f>
        <v>3.9000000000000004</v>
      </c>
      <c r="L1256" s="557">
        <f>SUM(L1257:L1264)</f>
        <v>0</v>
      </c>
      <c r="M1256" s="557">
        <f>SUM(M1257:M1264)</f>
        <v>0</v>
      </c>
      <c r="N1256" s="282" t="s">
        <v>367</v>
      </c>
      <c r="O1256" s="282"/>
      <c r="R1256" s="19"/>
    </row>
    <row r="1257" spans="1:18" s="20" customFormat="1" ht="25.5" x14ac:dyDescent="0.2">
      <c r="A1257" s="436" t="s">
        <v>2861</v>
      </c>
      <c r="B1257" s="307" t="s">
        <v>2321</v>
      </c>
      <c r="C1257" s="1" t="s">
        <v>386</v>
      </c>
      <c r="D1257" s="45"/>
      <c r="E1257" s="45" t="s">
        <v>214</v>
      </c>
      <c r="F1257" s="45" t="s">
        <v>214</v>
      </c>
      <c r="G1257" s="45"/>
      <c r="H1257" s="45"/>
      <c r="I1257" s="45"/>
      <c r="J1257" s="101">
        <v>1</v>
      </c>
      <c r="K1257" s="101">
        <v>1</v>
      </c>
      <c r="L1257" s="102"/>
      <c r="M1257" s="102"/>
      <c r="N1257" s="45" t="s">
        <v>367</v>
      </c>
      <c r="O1257" s="45"/>
      <c r="R1257" s="19"/>
    </row>
    <row r="1258" spans="1:18" s="58" customFormat="1" ht="56.25" customHeight="1" x14ac:dyDescent="0.2">
      <c r="A1258" s="436" t="s">
        <v>2862</v>
      </c>
      <c r="B1258" s="315" t="s">
        <v>2377</v>
      </c>
      <c r="C1258" s="24" t="s">
        <v>1270</v>
      </c>
      <c r="D1258" s="4"/>
      <c r="E1258" s="4" t="s">
        <v>214</v>
      </c>
      <c r="F1258" s="4" t="s">
        <v>214</v>
      </c>
      <c r="G1258" s="4" t="s">
        <v>214</v>
      </c>
      <c r="H1258" s="4" t="s">
        <v>214</v>
      </c>
      <c r="I1258" s="4" t="s">
        <v>214</v>
      </c>
      <c r="J1258" s="118">
        <v>0.2</v>
      </c>
      <c r="K1258" s="118">
        <v>0.2</v>
      </c>
      <c r="L1258" s="118"/>
      <c r="M1258" s="95"/>
      <c r="N1258" s="45" t="s">
        <v>1255</v>
      </c>
      <c r="O1258" s="286"/>
      <c r="P1258" s="63"/>
    </row>
    <row r="1259" spans="1:18" s="58" customFormat="1" ht="25.5" x14ac:dyDescent="0.2">
      <c r="A1259" s="436" t="s">
        <v>2863</v>
      </c>
      <c r="B1259" s="315" t="s">
        <v>2574</v>
      </c>
      <c r="C1259" s="24" t="s">
        <v>974</v>
      </c>
      <c r="D1259" s="4"/>
      <c r="E1259" s="4" t="s">
        <v>214</v>
      </c>
      <c r="F1259" s="4" t="s">
        <v>214</v>
      </c>
      <c r="G1259" s="4" t="s">
        <v>214</v>
      </c>
      <c r="H1259" s="4" t="s">
        <v>214</v>
      </c>
      <c r="I1259" s="4" t="s">
        <v>214</v>
      </c>
      <c r="J1259" s="118">
        <v>0.9</v>
      </c>
      <c r="K1259" s="118">
        <v>0.9</v>
      </c>
      <c r="L1259" s="118"/>
      <c r="M1259" s="95"/>
      <c r="N1259" s="286" t="s">
        <v>1263</v>
      </c>
      <c r="O1259" s="286"/>
      <c r="P1259" s="63"/>
    </row>
    <row r="1260" spans="1:18" s="20" customFormat="1" ht="76.5" x14ac:dyDescent="0.2">
      <c r="A1260" s="436" t="s">
        <v>2864</v>
      </c>
      <c r="B1260" s="307" t="s">
        <v>2676</v>
      </c>
      <c r="C1260" s="1" t="s">
        <v>389</v>
      </c>
      <c r="D1260" s="45"/>
      <c r="E1260" s="45" t="s">
        <v>214</v>
      </c>
      <c r="F1260" s="45" t="s">
        <v>214</v>
      </c>
      <c r="G1260" s="45" t="s">
        <v>214</v>
      </c>
      <c r="H1260" s="45" t="s">
        <v>214</v>
      </c>
      <c r="I1260" s="45" t="s">
        <v>214</v>
      </c>
      <c r="J1260" s="101">
        <v>0.2</v>
      </c>
      <c r="K1260" s="101">
        <v>0.2</v>
      </c>
      <c r="L1260" s="102"/>
      <c r="M1260" s="102"/>
      <c r="N1260" s="45" t="s">
        <v>381</v>
      </c>
      <c r="O1260" s="45"/>
      <c r="R1260" s="19"/>
    </row>
    <row r="1261" spans="1:18" s="58" customFormat="1" ht="51" x14ac:dyDescent="0.2">
      <c r="A1261" s="436" t="s">
        <v>2865</v>
      </c>
      <c r="B1261" s="315" t="s">
        <v>2707</v>
      </c>
      <c r="C1261" s="24" t="s">
        <v>1275</v>
      </c>
      <c r="D1261" s="4"/>
      <c r="E1261" s="4" t="s">
        <v>214</v>
      </c>
      <c r="F1261" s="4" t="s">
        <v>214</v>
      </c>
      <c r="G1261" s="4"/>
      <c r="H1261" s="4"/>
      <c r="I1261" s="4"/>
      <c r="J1261" s="118">
        <v>0.2</v>
      </c>
      <c r="K1261" s="118">
        <v>0.2</v>
      </c>
      <c r="L1261" s="118"/>
      <c r="M1261" s="95"/>
      <c r="N1261" s="286" t="s">
        <v>3341</v>
      </c>
      <c r="O1261" s="286"/>
      <c r="P1261" s="63"/>
    </row>
    <row r="1262" spans="1:18" s="58" customFormat="1" ht="89.25" x14ac:dyDescent="0.2">
      <c r="A1262" s="436" t="s">
        <v>2866</v>
      </c>
      <c r="B1262" s="315" t="s">
        <v>2808</v>
      </c>
      <c r="C1262" s="24" t="s">
        <v>1274</v>
      </c>
      <c r="D1262" s="4"/>
      <c r="E1262" s="4" t="s">
        <v>214</v>
      </c>
      <c r="F1262" s="4" t="s">
        <v>214</v>
      </c>
      <c r="G1262" s="4" t="s">
        <v>214</v>
      </c>
      <c r="H1262" s="4" t="s">
        <v>214</v>
      </c>
      <c r="I1262" s="4" t="s">
        <v>214</v>
      </c>
      <c r="J1262" s="118">
        <v>0.4</v>
      </c>
      <c r="K1262" s="118">
        <v>0.4</v>
      </c>
      <c r="L1262" s="118"/>
      <c r="M1262" s="95"/>
      <c r="N1262" s="286" t="s">
        <v>1271</v>
      </c>
      <c r="O1262" s="286"/>
      <c r="P1262" s="63"/>
    </row>
    <row r="1263" spans="1:18" s="58" customFormat="1" ht="63.75" x14ac:dyDescent="0.2">
      <c r="A1263" s="436" t="s">
        <v>2867</v>
      </c>
      <c r="B1263" s="315" t="s">
        <v>2123</v>
      </c>
      <c r="C1263" s="24" t="s">
        <v>513</v>
      </c>
      <c r="D1263" s="4"/>
      <c r="E1263" s="4" t="s">
        <v>214</v>
      </c>
      <c r="F1263" s="4" t="s">
        <v>214</v>
      </c>
      <c r="G1263" s="4" t="s">
        <v>214</v>
      </c>
      <c r="H1263" s="4" t="s">
        <v>214</v>
      </c>
      <c r="I1263" s="4" t="s">
        <v>214</v>
      </c>
      <c r="J1263" s="118">
        <v>0.5</v>
      </c>
      <c r="K1263" s="118">
        <v>0.5</v>
      </c>
      <c r="L1263" s="118"/>
      <c r="M1263" s="95"/>
      <c r="N1263" s="286" t="s">
        <v>1272</v>
      </c>
      <c r="O1263" s="286"/>
      <c r="P1263" s="63"/>
    </row>
    <row r="1264" spans="1:18" s="58" customFormat="1" ht="38.25" x14ac:dyDescent="0.2">
      <c r="A1264" s="436" t="s">
        <v>2868</v>
      </c>
      <c r="B1264" s="354" t="s">
        <v>2155</v>
      </c>
      <c r="C1264" s="184" t="s">
        <v>1223</v>
      </c>
      <c r="D1264" s="185"/>
      <c r="E1264" s="185"/>
      <c r="F1264" s="185"/>
      <c r="G1264" s="4" t="s">
        <v>214</v>
      </c>
      <c r="H1264" s="4" t="s">
        <v>214</v>
      </c>
      <c r="I1264" s="4" t="s">
        <v>214</v>
      </c>
      <c r="J1264" s="118">
        <v>0.5</v>
      </c>
      <c r="K1264" s="118">
        <v>0.5</v>
      </c>
      <c r="L1264" s="186"/>
      <c r="M1264" s="187"/>
      <c r="N1264" s="119" t="s">
        <v>1273</v>
      </c>
      <c r="O1264" s="119"/>
      <c r="P1264" s="63"/>
    </row>
    <row r="1265" spans="1:18" s="58" customFormat="1" ht="63.75" x14ac:dyDescent="0.2">
      <c r="A1265" s="436">
        <v>194</v>
      </c>
      <c r="B1265" s="482" t="s">
        <v>3233</v>
      </c>
      <c r="C1265" s="537" t="s">
        <v>2019</v>
      </c>
      <c r="D1265" s="284"/>
      <c r="E1265" s="282" t="s">
        <v>2020</v>
      </c>
      <c r="F1265" s="282" t="s">
        <v>2020</v>
      </c>
      <c r="G1265" s="282" t="s">
        <v>2020</v>
      </c>
      <c r="H1265" s="282" t="s">
        <v>2020</v>
      </c>
      <c r="I1265" s="282" t="s">
        <v>2020</v>
      </c>
      <c r="J1265" s="538">
        <f>SUM(J1266:J1269)</f>
        <v>2.3000000000000003</v>
      </c>
      <c r="K1265" s="538">
        <f>SUM(K1266:K1269)</f>
        <v>2.3000000000000003</v>
      </c>
      <c r="L1265" s="538">
        <f>SUM(L1266:L1269)</f>
        <v>0</v>
      </c>
      <c r="M1265" s="538">
        <f>SUM(M1266:M1269)</f>
        <v>0</v>
      </c>
      <c r="N1265" s="282" t="s">
        <v>1255</v>
      </c>
      <c r="O1265" s="282"/>
      <c r="P1265" s="63"/>
    </row>
    <row r="1266" spans="1:18" s="58" customFormat="1" ht="63.75" x14ac:dyDescent="0.2">
      <c r="A1266" s="436" t="s">
        <v>2861</v>
      </c>
      <c r="B1266" s="315" t="s">
        <v>2322</v>
      </c>
      <c r="C1266" s="24" t="s">
        <v>576</v>
      </c>
      <c r="D1266" s="4"/>
      <c r="E1266" s="4" t="s">
        <v>214</v>
      </c>
      <c r="F1266" s="4" t="s">
        <v>214</v>
      </c>
      <c r="G1266" s="4" t="s">
        <v>214</v>
      </c>
      <c r="H1266" s="4" t="s">
        <v>214</v>
      </c>
      <c r="I1266" s="4" t="s">
        <v>214</v>
      </c>
      <c r="J1266" s="118">
        <v>0.6</v>
      </c>
      <c r="K1266" s="118">
        <v>0.6</v>
      </c>
      <c r="L1266" s="118"/>
      <c r="M1266" s="95"/>
      <c r="N1266" s="286" t="s">
        <v>1276</v>
      </c>
      <c r="O1266" s="286"/>
      <c r="P1266" s="63"/>
    </row>
    <row r="1267" spans="1:18" s="58" customFormat="1" ht="114.75" x14ac:dyDescent="0.2">
      <c r="A1267" s="436" t="s">
        <v>2862</v>
      </c>
      <c r="B1267" s="315" t="s">
        <v>2378</v>
      </c>
      <c r="C1267" s="24" t="s">
        <v>1279</v>
      </c>
      <c r="D1267" s="4"/>
      <c r="E1267" s="4" t="s">
        <v>214</v>
      </c>
      <c r="F1267" s="4" t="s">
        <v>214</v>
      </c>
      <c r="G1267" s="4" t="s">
        <v>214</v>
      </c>
      <c r="H1267" s="4" t="s">
        <v>214</v>
      </c>
      <c r="I1267" s="4" t="s">
        <v>214</v>
      </c>
      <c r="J1267" s="118">
        <v>0.5</v>
      </c>
      <c r="K1267" s="118">
        <v>0.5</v>
      </c>
      <c r="L1267" s="118"/>
      <c r="M1267" s="95"/>
      <c r="N1267" s="286" t="s">
        <v>1255</v>
      </c>
      <c r="O1267" s="286"/>
      <c r="P1267" s="63"/>
    </row>
    <row r="1268" spans="1:18" s="58" customFormat="1" ht="38.25" x14ac:dyDescent="0.2">
      <c r="A1268" s="436" t="s">
        <v>2863</v>
      </c>
      <c r="B1268" s="315" t="s">
        <v>2575</v>
      </c>
      <c r="C1268" s="24" t="s">
        <v>1278</v>
      </c>
      <c r="D1268" s="4"/>
      <c r="E1268" s="4" t="s">
        <v>214</v>
      </c>
      <c r="F1268" s="4" t="s">
        <v>214</v>
      </c>
      <c r="G1268" s="4"/>
      <c r="H1268" s="4"/>
      <c r="I1268" s="4"/>
      <c r="J1268" s="118">
        <v>0.3</v>
      </c>
      <c r="K1268" s="118">
        <v>0.3</v>
      </c>
      <c r="L1268" s="118"/>
      <c r="M1268" s="95"/>
      <c r="N1268" s="286" t="s">
        <v>1277</v>
      </c>
      <c r="O1268" s="286"/>
      <c r="P1268" s="63"/>
    </row>
    <row r="1269" spans="1:18" s="59" customFormat="1" ht="38.25" x14ac:dyDescent="0.2">
      <c r="A1269" s="436" t="s">
        <v>2864</v>
      </c>
      <c r="B1269" s="315" t="s">
        <v>2677</v>
      </c>
      <c r="C1269" s="24" t="s">
        <v>1280</v>
      </c>
      <c r="D1269" s="4"/>
      <c r="E1269" s="4" t="s">
        <v>214</v>
      </c>
      <c r="F1269" s="4" t="s">
        <v>214</v>
      </c>
      <c r="G1269" s="4" t="s">
        <v>214</v>
      </c>
      <c r="H1269" s="4" t="s">
        <v>214</v>
      </c>
      <c r="I1269" s="4" t="s">
        <v>214</v>
      </c>
      <c r="J1269" s="118">
        <v>0.9</v>
      </c>
      <c r="K1269" s="118">
        <v>0.9</v>
      </c>
      <c r="L1269" s="118"/>
      <c r="M1269" s="95"/>
      <c r="N1269" s="286" t="s">
        <v>1255</v>
      </c>
      <c r="O1269" s="286"/>
      <c r="P1269" s="63"/>
    </row>
    <row r="1270" spans="1:18" s="20" customFormat="1" ht="51" x14ac:dyDescent="0.2">
      <c r="A1270" s="436">
        <v>195</v>
      </c>
      <c r="B1270" s="355" t="s">
        <v>3234</v>
      </c>
      <c r="C1270" s="88" t="s">
        <v>3100</v>
      </c>
      <c r="D1270" s="290"/>
      <c r="E1270" s="290" t="s">
        <v>368</v>
      </c>
      <c r="F1270" s="290" t="s">
        <v>368</v>
      </c>
      <c r="G1270" s="290" t="s">
        <v>368</v>
      </c>
      <c r="H1270" s="290" t="s">
        <v>368</v>
      </c>
      <c r="I1270" s="290" t="s">
        <v>368</v>
      </c>
      <c r="J1270" s="555">
        <f>J1271</f>
        <v>1.6</v>
      </c>
      <c r="K1270" s="555">
        <f>K1271</f>
        <v>1.6</v>
      </c>
      <c r="L1270" s="555">
        <f>L1271</f>
        <v>0</v>
      </c>
      <c r="M1270" s="555">
        <f>M1271</f>
        <v>0</v>
      </c>
      <c r="N1270" s="290" t="s">
        <v>390</v>
      </c>
      <c r="O1270" s="290"/>
      <c r="R1270" s="19"/>
    </row>
    <row r="1271" spans="1:18" s="20" customFormat="1" ht="25.5" x14ac:dyDescent="0.2">
      <c r="A1271" s="436">
        <v>196</v>
      </c>
      <c r="B1271" s="353" t="s">
        <v>3235</v>
      </c>
      <c r="C1271" s="93" t="s">
        <v>3101</v>
      </c>
      <c r="D1271" s="282" t="s">
        <v>73</v>
      </c>
      <c r="E1271" s="282" t="s">
        <v>391</v>
      </c>
      <c r="F1271" s="282" t="s">
        <v>391</v>
      </c>
      <c r="G1271" s="282" t="s">
        <v>391</v>
      </c>
      <c r="H1271" s="282" t="s">
        <v>391</v>
      </c>
      <c r="I1271" s="282" t="s">
        <v>391</v>
      </c>
      <c r="J1271" s="557">
        <f>SUM(J1272:J1275)</f>
        <v>1.6</v>
      </c>
      <c r="K1271" s="557">
        <f>SUM(K1272:K1275)</f>
        <v>1.6</v>
      </c>
      <c r="L1271" s="557">
        <f>SUM(L1272:L1275)</f>
        <v>0</v>
      </c>
      <c r="M1271" s="557">
        <f>SUM(M1272:M1275)</f>
        <v>0</v>
      </c>
      <c r="N1271" s="282" t="s">
        <v>390</v>
      </c>
      <c r="O1271" s="282"/>
      <c r="R1271" s="19"/>
    </row>
    <row r="1272" spans="1:18" s="20" customFormat="1" ht="25.5" x14ac:dyDescent="0.2">
      <c r="A1272" s="436" t="s">
        <v>2861</v>
      </c>
      <c r="B1272" s="333" t="s">
        <v>2323</v>
      </c>
      <c r="C1272" s="1" t="s">
        <v>277</v>
      </c>
      <c r="D1272" s="45"/>
      <c r="E1272" s="45" t="s">
        <v>214</v>
      </c>
      <c r="F1272" s="45" t="s">
        <v>214</v>
      </c>
      <c r="G1272" s="45"/>
      <c r="H1272" s="45"/>
      <c r="I1272" s="45"/>
      <c r="J1272" s="101">
        <v>0.5</v>
      </c>
      <c r="K1272" s="101">
        <v>0.5</v>
      </c>
      <c r="L1272" s="102"/>
      <c r="M1272" s="102"/>
      <c r="N1272" s="45" t="s">
        <v>392</v>
      </c>
      <c r="O1272" s="45"/>
      <c r="R1272" s="19"/>
    </row>
    <row r="1273" spans="1:18" s="20" customFormat="1" ht="51" x14ac:dyDescent="0.2">
      <c r="A1273" s="436" t="s">
        <v>2862</v>
      </c>
      <c r="B1273" s="333" t="s">
        <v>2379</v>
      </c>
      <c r="C1273" s="1" t="s">
        <v>393</v>
      </c>
      <c r="D1273" s="45"/>
      <c r="E1273" s="45" t="s">
        <v>214</v>
      </c>
      <c r="F1273" s="45" t="s">
        <v>214</v>
      </c>
      <c r="G1273" s="45" t="s">
        <v>214</v>
      </c>
      <c r="H1273" s="45" t="s">
        <v>214</v>
      </c>
      <c r="I1273" s="45" t="s">
        <v>214</v>
      </c>
      <c r="J1273" s="101">
        <v>0.1</v>
      </c>
      <c r="K1273" s="101">
        <v>0.1</v>
      </c>
      <c r="L1273" s="102"/>
      <c r="M1273" s="102"/>
      <c r="N1273" s="45" t="s">
        <v>388</v>
      </c>
      <c r="O1273" s="45"/>
      <c r="R1273" s="19"/>
    </row>
    <row r="1274" spans="1:18" s="20" customFormat="1" ht="51" x14ac:dyDescent="0.2">
      <c r="A1274" s="436" t="s">
        <v>2863</v>
      </c>
      <c r="B1274" s="333" t="s">
        <v>2576</v>
      </c>
      <c r="C1274" s="1" t="s">
        <v>1536</v>
      </c>
      <c r="D1274" s="45"/>
      <c r="E1274" s="45" t="s">
        <v>214</v>
      </c>
      <c r="F1274" s="45" t="s">
        <v>214</v>
      </c>
      <c r="G1274" s="45"/>
      <c r="H1274" s="45"/>
      <c r="I1274" s="45"/>
      <c r="J1274" s="101">
        <v>0.5</v>
      </c>
      <c r="K1274" s="101">
        <v>0.5</v>
      </c>
      <c r="L1274" s="102"/>
      <c r="M1274" s="102"/>
      <c r="N1274" s="45" t="s">
        <v>381</v>
      </c>
      <c r="O1274" s="45"/>
      <c r="R1274" s="19"/>
    </row>
    <row r="1275" spans="1:18" s="20" customFormat="1" ht="63.75" x14ac:dyDescent="0.2">
      <c r="A1275" s="436" t="s">
        <v>2864</v>
      </c>
      <c r="B1275" s="356" t="s">
        <v>2678</v>
      </c>
      <c r="C1275" s="207" t="s">
        <v>1537</v>
      </c>
      <c r="D1275" s="208"/>
      <c r="E1275" s="208" t="s">
        <v>214</v>
      </c>
      <c r="F1275" s="208" t="s">
        <v>214</v>
      </c>
      <c r="G1275" s="208" t="s">
        <v>214</v>
      </c>
      <c r="H1275" s="208" t="s">
        <v>214</v>
      </c>
      <c r="I1275" s="208" t="s">
        <v>214</v>
      </c>
      <c r="J1275" s="104">
        <v>0.5</v>
      </c>
      <c r="K1275" s="104">
        <v>0.5</v>
      </c>
      <c r="L1275" s="428"/>
      <c r="M1275" s="428"/>
      <c r="N1275" s="208" t="s">
        <v>394</v>
      </c>
      <c r="O1275" s="208"/>
      <c r="R1275" s="19"/>
    </row>
    <row r="1276" spans="1:18" s="58" customFormat="1" x14ac:dyDescent="0.2">
      <c r="A1276" s="397"/>
      <c r="B1276" s="584" t="s">
        <v>1293</v>
      </c>
      <c r="C1276" s="584"/>
      <c r="D1276" s="584"/>
      <c r="E1276" s="584"/>
      <c r="F1276" s="584"/>
      <c r="G1276" s="584"/>
      <c r="H1276" s="584"/>
      <c r="I1276" s="584"/>
      <c r="J1276" s="455">
        <f>J1221</f>
        <v>466.2</v>
      </c>
      <c r="K1276" s="455">
        <f>K1221</f>
        <v>16.200000000000003</v>
      </c>
      <c r="L1276" s="455">
        <f>L1221</f>
        <v>450</v>
      </c>
      <c r="M1276" s="455">
        <f>M1221</f>
        <v>0</v>
      </c>
      <c r="N1276" s="456"/>
      <c r="O1276" s="456"/>
      <c r="P1276" s="63"/>
    </row>
    <row r="1277" spans="1:18" s="58" customFormat="1" x14ac:dyDescent="0.2">
      <c r="A1277" s="402"/>
      <c r="B1277" s="584" t="s">
        <v>1294</v>
      </c>
      <c r="C1277" s="584"/>
      <c r="D1277" s="584"/>
      <c r="E1277" s="584"/>
      <c r="F1277" s="584"/>
      <c r="G1277" s="584"/>
      <c r="H1277" s="584"/>
      <c r="I1277" s="584"/>
      <c r="J1277" s="454">
        <f>SUM(K1277:M1277)</f>
        <v>100</v>
      </c>
      <c r="K1277" s="455">
        <f>K1276/$J1276*100</f>
        <v>3.4749034749034755</v>
      </c>
      <c r="L1277" s="455">
        <f>L1276/$J1276*100</f>
        <v>96.525096525096529</v>
      </c>
      <c r="M1277" s="455">
        <f>M1276/$J1276*100</f>
        <v>0</v>
      </c>
      <c r="N1277" s="456"/>
      <c r="O1277" s="457"/>
      <c r="P1277" s="63"/>
    </row>
    <row r="1278" spans="1:18" s="58" customFormat="1" ht="13.5" thickBot="1" x14ac:dyDescent="0.25">
      <c r="A1278" s="434"/>
      <c r="B1278" s="585" t="s">
        <v>3236</v>
      </c>
      <c r="C1278" s="586"/>
      <c r="D1278" s="586"/>
      <c r="E1278" s="586"/>
      <c r="F1278" s="586"/>
      <c r="G1278" s="586"/>
      <c r="H1278" s="586"/>
      <c r="I1278" s="586"/>
      <c r="J1278" s="586"/>
      <c r="K1278" s="586"/>
      <c r="L1278" s="586"/>
      <c r="M1278" s="586"/>
      <c r="N1278" s="586"/>
      <c r="O1278" s="587"/>
      <c r="P1278" s="63"/>
    </row>
    <row r="1279" spans="1:18" s="58" customFormat="1" ht="38.25" x14ac:dyDescent="0.2">
      <c r="A1279" s="881">
        <v>197</v>
      </c>
      <c r="B1279" s="740" t="s">
        <v>3237</v>
      </c>
      <c r="C1279" s="32" t="s">
        <v>3102</v>
      </c>
      <c r="D1279" s="417">
        <v>10.7</v>
      </c>
      <c r="E1279" s="417">
        <v>10.8</v>
      </c>
      <c r="F1279" s="417">
        <v>10.9</v>
      </c>
      <c r="G1279" s="417">
        <v>11</v>
      </c>
      <c r="H1279" s="417">
        <v>11.1</v>
      </c>
      <c r="I1279" s="417">
        <v>11.2</v>
      </c>
      <c r="J1279" s="641">
        <f>J1283+J1301+J1320</f>
        <v>11392.68</v>
      </c>
      <c r="K1279" s="641">
        <f>K1283+K1301+K1320</f>
        <v>8370.5000000000018</v>
      </c>
      <c r="L1279" s="641">
        <f>L1283+L1301+L1320</f>
        <v>2657.7299999999996</v>
      </c>
      <c r="M1279" s="641">
        <f>M1283+M1301+M1320</f>
        <v>364.45</v>
      </c>
      <c r="N1279" s="641" t="s">
        <v>307</v>
      </c>
      <c r="O1279" s="641" t="s">
        <v>308</v>
      </c>
      <c r="P1279" s="63"/>
    </row>
    <row r="1280" spans="1:18" s="58" customFormat="1" ht="51" x14ac:dyDescent="0.2">
      <c r="A1280" s="881"/>
      <c r="B1280" s="740"/>
      <c r="C1280" s="21" t="s">
        <v>633</v>
      </c>
      <c r="D1280" s="280">
        <v>99.5</v>
      </c>
      <c r="E1280" s="280">
        <v>99.5</v>
      </c>
      <c r="F1280" s="280">
        <v>99.6</v>
      </c>
      <c r="G1280" s="280">
        <v>99.7</v>
      </c>
      <c r="H1280" s="280">
        <v>99.8</v>
      </c>
      <c r="I1280" s="280">
        <v>99.9</v>
      </c>
      <c r="J1280" s="641"/>
      <c r="K1280" s="641"/>
      <c r="L1280" s="641"/>
      <c r="M1280" s="641"/>
      <c r="N1280" s="641"/>
      <c r="O1280" s="641"/>
      <c r="P1280" s="63"/>
    </row>
    <row r="1281" spans="1:16" s="58" customFormat="1" x14ac:dyDescent="0.2">
      <c r="A1281" s="881"/>
      <c r="B1281" s="740"/>
      <c r="C1281" s="21" t="s">
        <v>632</v>
      </c>
      <c r="D1281" s="280">
        <v>5</v>
      </c>
      <c r="E1281" s="280">
        <v>6</v>
      </c>
      <c r="F1281" s="280">
        <v>7</v>
      </c>
      <c r="G1281" s="280">
        <v>8</v>
      </c>
      <c r="H1281" s="280">
        <v>9</v>
      </c>
      <c r="I1281" s="280">
        <v>10</v>
      </c>
      <c r="J1281" s="641"/>
      <c r="K1281" s="641"/>
      <c r="L1281" s="641"/>
      <c r="M1281" s="641"/>
      <c r="N1281" s="641"/>
      <c r="O1281" s="641"/>
      <c r="P1281" s="63"/>
    </row>
    <row r="1282" spans="1:16" s="58" customFormat="1" x14ac:dyDescent="0.2">
      <c r="A1282" s="882"/>
      <c r="B1282" s="741"/>
      <c r="C1282" s="21" t="s">
        <v>631</v>
      </c>
      <c r="D1282" s="280">
        <v>64</v>
      </c>
      <c r="E1282" s="280">
        <v>66</v>
      </c>
      <c r="F1282" s="280">
        <v>68</v>
      </c>
      <c r="G1282" s="280">
        <v>70</v>
      </c>
      <c r="H1282" s="280">
        <v>72</v>
      </c>
      <c r="I1282" s="280">
        <v>74</v>
      </c>
      <c r="J1282" s="642"/>
      <c r="K1282" s="642"/>
      <c r="L1282" s="642"/>
      <c r="M1282" s="642"/>
      <c r="N1282" s="642"/>
      <c r="O1282" s="642"/>
      <c r="P1282" s="63"/>
    </row>
    <row r="1283" spans="1:16" s="58" customFormat="1" ht="51" x14ac:dyDescent="0.2">
      <c r="A1283" s="915">
        <v>198</v>
      </c>
      <c r="B1283" s="662" t="s">
        <v>3238</v>
      </c>
      <c r="C1283" s="88" t="s">
        <v>3103</v>
      </c>
      <c r="D1283" s="290">
        <v>1501</v>
      </c>
      <c r="E1283" s="290">
        <v>2159</v>
      </c>
      <c r="F1283" s="290">
        <v>2353</v>
      </c>
      <c r="G1283" s="290">
        <v>2565</v>
      </c>
      <c r="H1283" s="290">
        <v>2796</v>
      </c>
      <c r="I1283" s="290">
        <v>3048</v>
      </c>
      <c r="J1283" s="591">
        <f>J1288+J1293</f>
        <v>636.25</v>
      </c>
      <c r="K1283" s="591">
        <f>K1288+K1293</f>
        <v>305.95</v>
      </c>
      <c r="L1283" s="591">
        <f>L1288+L1293</f>
        <v>180.65</v>
      </c>
      <c r="M1283" s="591">
        <f>M1288+M1293</f>
        <v>149.65</v>
      </c>
      <c r="N1283" s="591" t="s">
        <v>309</v>
      </c>
      <c r="O1283" s="591"/>
      <c r="P1283" s="63"/>
    </row>
    <row r="1284" spans="1:16" s="58" customFormat="1" ht="51" x14ac:dyDescent="0.2">
      <c r="A1284" s="881"/>
      <c r="B1284" s="663"/>
      <c r="C1284" s="88" t="s">
        <v>1538</v>
      </c>
      <c r="D1284" s="289">
        <v>0</v>
      </c>
      <c r="E1284" s="289">
        <v>90</v>
      </c>
      <c r="F1284" s="289">
        <v>92</v>
      </c>
      <c r="G1284" s="289">
        <v>95</v>
      </c>
      <c r="H1284" s="289">
        <v>97</v>
      </c>
      <c r="I1284" s="289">
        <v>99.5</v>
      </c>
      <c r="J1284" s="592"/>
      <c r="K1284" s="592"/>
      <c r="L1284" s="592"/>
      <c r="M1284" s="592"/>
      <c r="N1284" s="592"/>
      <c r="O1284" s="592"/>
      <c r="P1284" s="63"/>
    </row>
    <row r="1285" spans="1:16" s="58" customFormat="1" x14ac:dyDescent="0.2">
      <c r="A1285" s="881"/>
      <c r="B1285" s="663"/>
      <c r="C1285" s="88" t="s">
        <v>639</v>
      </c>
      <c r="D1285" s="289">
        <v>0</v>
      </c>
      <c r="E1285" s="289">
        <v>10</v>
      </c>
      <c r="F1285" s="289">
        <v>20</v>
      </c>
      <c r="G1285" s="289">
        <v>30</v>
      </c>
      <c r="H1285" s="289">
        <v>40</v>
      </c>
      <c r="I1285" s="289">
        <v>50</v>
      </c>
      <c r="J1285" s="592"/>
      <c r="K1285" s="592"/>
      <c r="L1285" s="592"/>
      <c r="M1285" s="592"/>
      <c r="N1285" s="592"/>
      <c r="O1285" s="592"/>
      <c r="P1285" s="63"/>
    </row>
    <row r="1286" spans="1:16" s="58" customFormat="1" ht="38.25" x14ac:dyDescent="0.2">
      <c r="A1286" s="881"/>
      <c r="B1286" s="663"/>
      <c r="C1286" s="88" t="s">
        <v>640</v>
      </c>
      <c r="D1286" s="289">
        <v>0</v>
      </c>
      <c r="E1286" s="289">
        <v>123</v>
      </c>
      <c r="F1286" s="289">
        <v>123</v>
      </c>
      <c r="G1286" s="289">
        <v>123</v>
      </c>
      <c r="H1286" s="289">
        <v>123</v>
      </c>
      <c r="I1286" s="289">
        <v>123</v>
      </c>
      <c r="J1286" s="592"/>
      <c r="K1286" s="592"/>
      <c r="L1286" s="592"/>
      <c r="M1286" s="592"/>
      <c r="N1286" s="592"/>
      <c r="O1286" s="592"/>
      <c r="P1286" s="63"/>
    </row>
    <row r="1287" spans="1:16" s="58" customFormat="1" ht="38.25" x14ac:dyDescent="0.2">
      <c r="A1287" s="882"/>
      <c r="B1287" s="664"/>
      <c r="C1287" s="88" t="s">
        <v>310</v>
      </c>
      <c r="D1287" s="289">
        <v>0</v>
      </c>
      <c r="E1287" s="289">
        <v>68</v>
      </c>
      <c r="F1287" s="289">
        <v>136</v>
      </c>
      <c r="G1287" s="289">
        <v>204</v>
      </c>
      <c r="H1287" s="289">
        <v>272</v>
      </c>
      <c r="I1287" s="289">
        <v>340</v>
      </c>
      <c r="J1287" s="593"/>
      <c r="K1287" s="593"/>
      <c r="L1287" s="593"/>
      <c r="M1287" s="593"/>
      <c r="N1287" s="593"/>
      <c r="O1287" s="593"/>
      <c r="P1287" s="63"/>
    </row>
    <row r="1288" spans="1:16" s="59" customFormat="1" ht="38.25" x14ac:dyDescent="0.2">
      <c r="A1288" s="442">
        <v>199</v>
      </c>
      <c r="B1288" s="302" t="s">
        <v>3239</v>
      </c>
      <c r="C1288" s="14" t="s">
        <v>3104</v>
      </c>
      <c r="D1288" s="282">
        <v>0</v>
      </c>
      <c r="E1288" s="282">
        <v>110</v>
      </c>
      <c r="F1288" s="282">
        <v>116</v>
      </c>
      <c r="G1288" s="282">
        <v>128</v>
      </c>
      <c r="H1288" s="282">
        <v>140</v>
      </c>
      <c r="I1288" s="282">
        <v>160</v>
      </c>
      <c r="J1288" s="463">
        <f>SUM(J1289:J1292)</f>
        <v>134.25</v>
      </c>
      <c r="K1288" s="463">
        <f>SUM(K1289:K1292)</f>
        <v>35.950000000000003</v>
      </c>
      <c r="L1288" s="463">
        <f>SUM(L1289:L1292)</f>
        <v>49.15</v>
      </c>
      <c r="M1288" s="463">
        <f>SUM(M1289:M1292)</f>
        <v>49.15</v>
      </c>
      <c r="N1288" s="282" t="s">
        <v>309</v>
      </c>
      <c r="O1288" s="282"/>
      <c r="P1288" s="63"/>
    </row>
    <row r="1289" spans="1:16" s="58" customFormat="1" ht="38.25" x14ac:dyDescent="0.2">
      <c r="A1289" s="436" t="s">
        <v>2861</v>
      </c>
      <c r="B1289" s="307" t="s">
        <v>2324</v>
      </c>
      <c r="C1289" s="1" t="s">
        <v>311</v>
      </c>
      <c r="D1289" s="2"/>
      <c r="E1289" s="2" t="s">
        <v>21</v>
      </c>
      <c r="F1289" s="2"/>
      <c r="G1289" s="2"/>
      <c r="H1289" s="2"/>
      <c r="I1289" s="2"/>
      <c r="J1289" s="62">
        <v>0.3</v>
      </c>
      <c r="K1289" s="62">
        <v>0.3</v>
      </c>
      <c r="L1289" s="60"/>
      <c r="M1289" s="60"/>
      <c r="N1289" s="2" t="s">
        <v>312</v>
      </c>
      <c r="O1289" s="286"/>
      <c r="P1289" s="63"/>
    </row>
    <row r="1290" spans="1:16" s="58" customFormat="1" ht="38.25" x14ac:dyDescent="0.2">
      <c r="A1290" s="442" t="s">
        <v>2862</v>
      </c>
      <c r="B1290" s="307" t="s">
        <v>2380</v>
      </c>
      <c r="C1290" s="1" t="s">
        <v>313</v>
      </c>
      <c r="D1290" s="2"/>
      <c r="E1290" s="2" t="s">
        <v>21</v>
      </c>
      <c r="F1290" s="2" t="s">
        <v>21</v>
      </c>
      <c r="G1290" s="2" t="s">
        <v>21</v>
      </c>
      <c r="H1290" s="2" t="s">
        <v>21</v>
      </c>
      <c r="I1290" s="2" t="s">
        <v>21</v>
      </c>
      <c r="J1290" s="62">
        <v>15</v>
      </c>
      <c r="K1290" s="62">
        <v>15</v>
      </c>
      <c r="L1290" s="60"/>
      <c r="M1290" s="60"/>
      <c r="N1290" s="2" t="s">
        <v>314</v>
      </c>
      <c r="O1290" s="286"/>
      <c r="P1290" s="63"/>
    </row>
    <row r="1291" spans="1:16" s="58" customFormat="1" ht="38.25" x14ac:dyDescent="0.2">
      <c r="A1291" s="442" t="s">
        <v>2864</v>
      </c>
      <c r="B1291" s="307" t="s">
        <v>2679</v>
      </c>
      <c r="C1291" s="1" t="s">
        <v>315</v>
      </c>
      <c r="D1291" s="2"/>
      <c r="E1291" s="2"/>
      <c r="F1291" s="2" t="s">
        <v>21</v>
      </c>
      <c r="G1291" s="2" t="s">
        <v>21</v>
      </c>
      <c r="H1291" s="2"/>
      <c r="I1291" s="2"/>
      <c r="J1291" s="62">
        <v>0.6</v>
      </c>
      <c r="K1291" s="62">
        <v>0.6</v>
      </c>
      <c r="L1291" s="78"/>
      <c r="M1291" s="78"/>
      <c r="N1291" s="2" t="s">
        <v>316</v>
      </c>
      <c r="O1291" s="8"/>
      <c r="P1291" s="63"/>
    </row>
    <row r="1292" spans="1:16" s="63" customFormat="1" ht="38.25" x14ac:dyDescent="0.2">
      <c r="A1292" s="436" t="s">
        <v>2865</v>
      </c>
      <c r="B1292" s="307" t="s">
        <v>2708</v>
      </c>
      <c r="C1292" s="29" t="s">
        <v>317</v>
      </c>
      <c r="D1292" s="6"/>
      <c r="E1292" s="6" t="s">
        <v>21</v>
      </c>
      <c r="F1292" s="6" t="s">
        <v>21</v>
      </c>
      <c r="G1292" s="6" t="s">
        <v>21</v>
      </c>
      <c r="H1292" s="6" t="s">
        <v>21</v>
      </c>
      <c r="I1292" s="6" t="s">
        <v>21</v>
      </c>
      <c r="J1292" s="62">
        <v>118.35</v>
      </c>
      <c r="K1292" s="62">
        <v>20.05</v>
      </c>
      <c r="L1292" s="62">
        <v>49.15</v>
      </c>
      <c r="M1292" s="62">
        <v>49.15</v>
      </c>
      <c r="N1292" s="6" t="s">
        <v>318</v>
      </c>
      <c r="O1292" s="6"/>
    </row>
    <row r="1293" spans="1:16" s="58" customFormat="1" ht="38.25" x14ac:dyDescent="0.2">
      <c r="A1293" s="915">
        <v>200</v>
      </c>
      <c r="B1293" s="697" t="s">
        <v>3240</v>
      </c>
      <c r="C1293" s="93" t="s">
        <v>3105</v>
      </c>
      <c r="D1293" s="288">
        <v>0</v>
      </c>
      <c r="E1293" s="288">
        <v>10</v>
      </c>
      <c r="F1293" s="288">
        <v>15</v>
      </c>
      <c r="G1293" s="288">
        <v>15</v>
      </c>
      <c r="H1293" s="288">
        <v>15</v>
      </c>
      <c r="I1293" s="288">
        <v>15</v>
      </c>
      <c r="J1293" s="600">
        <f>J1298</f>
        <v>502</v>
      </c>
      <c r="K1293" s="600">
        <f>K1298</f>
        <v>270</v>
      </c>
      <c r="L1293" s="600">
        <f>L1298</f>
        <v>131.5</v>
      </c>
      <c r="M1293" s="600">
        <f>M1298</f>
        <v>100.5</v>
      </c>
      <c r="N1293" s="779" t="s">
        <v>3275</v>
      </c>
      <c r="O1293" s="779" t="s">
        <v>66</v>
      </c>
      <c r="P1293" s="63"/>
    </row>
    <row r="1294" spans="1:16" s="58" customFormat="1" x14ac:dyDescent="0.2">
      <c r="A1294" s="881"/>
      <c r="B1294" s="698"/>
      <c r="C1294" s="93" t="s">
        <v>641</v>
      </c>
      <c r="D1294" s="288">
        <v>0</v>
      </c>
      <c r="E1294" s="288">
        <v>50</v>
      </c>
      <c r="F1294" s="288">
        <v>75</v>
      </c>
      <c r="G1294" s="288">
        <v>75</v>
      </c>
      <c r="H1294" s="288">
        <v>75</v>
      </c>
      <c r="I1294" s="288">
        <v>75</v>
      </c>
      <c r="J1294" s="601"/>
      <c r="K1294" s="601"/>
      <c r="L1294" s="601"/>
      <c r="M1294" s="601"/>
      <c r="N1294" s="780"/>
      <c r="O1294" s="780"/>
      <c r="P1294" s="63"/>
    </row>
    <row r="1295" spans="1:16" s="58" customFormat="1" ht="25.5" x14ac:dyDescent="0.2">
      <c r="A1295" s="881"/>
      <c r="B1295" s="698"/>
      <c r="C1295" s="93" t="s">
        <v>642</v>
      </c>
      <c r="D1295" s="288">
        <v>0</v>
      </c>
      <c r="E1295" s="288">
        <v>5</v>
      </c>
      <c r="F1295" s="288">
        <v>7</v>
      </c>
      <c r="G1295" s="288">
        <v>8</v>
      </c>
      <c r="H1295" s="288">
        <v>9</v>
      </c>
      <c r="I1295" s="288">
        <v>10</v>
      </c>
      <c r="J1295" s="601"/>
      <c r="K1295" s="601"/>
      <c r="L1295" s="601"/>
      <c r="M1295" s="601"/>
      <c r="N1295" s="780"/>
      <c r="O1295" s="780"/>
      <c r="P1295" s="63"/>
    </row>
    <row r="1296" spans="1:16" s="58" customFormat="1" ht="38.25" x14ac:dyDescent="0.2">
      <c r="A1296" s="881"/>
      <c r="B1296" s="698"/>
      <c r="C1296" s="93" t="s">
        <v>643</v>
      </c>
      <c r="D1296" s="288">
        <v>0</v>
      </c>
      <c r="E1296" s="288">
        <v>1</v>
      </c>
      <c r="F1296" s="288">
        <v>1</v>
      </c>
      <c r="G1296" s="288">
        <v>1</v>
      </c>
      <c r="H1296" s="288">
        <v>1.1000000000000001</v>
      </c>
      <c r="I1296" s="288">
        <v>1.2</v>
      </c>
      <c r="J1296" s="601"/>
      <c r="K1296" s="601"/>
      <c r="L1296" s="601"/>
      <c r="M1296" s="601"/>
      <c r="N1296" s="780"/>
      <c r="O1296" s="780"/>
      <c r="P1296" s="63"/>
    </row>
    <row r="1297" spans="1:16" s="58" customFormat="1" ht="38.25" x14ac:dyDescent="0.2">
      <c r="A1297" s="882"/>
      <c r="B1297" s="699"/>
      <c r="C1297" s="93" t="s">
        <v>644</v>
      </c>
      <c r="D1297" s="288">
        <v>0</v>
      </c>
      <c r="E1297" s="288">
        <v>10</v>
      </c>
      <c r="F1297" s="288">
        <v>12</v>
      </c>
      <c r="G1297" s="288">
        <v>12</v>
      </c>
      <c r="H1297" s="288">
        <v>13</v>
      </c>
      <c r="I1297" s="288">
        <v>14</v>
      </c>
      <c r="J1297" s="602"/>
      <c r="K1297" s="602"/>
      <c r="L1297" s="602"/>
      <c r="M1297" s="602"/>
      <c r="N1297" s="781"/>
      <c r="O1297" s="781"/>
      <c r="P1297" s="63"/>
    </row>
    <row r="1298" spans="1:16" s="58" customFormat="1" ht="51" x14ac:dyDescent="0.2">
      <c r="A1298" s="436">
        <v>201</v>
      </c>
      <c r="B1298" s="357" t="s">
        <v>2325</v>
      </c>
      <c r="C1298" s="203" t="s">
        <v>319</v>
      </c>
      <c r="D1298" s="209"/>
      <c r="E1298" s="209" t="s">
        <v>21</v>
      </c>
      <c r="F1298" s="209" t="s">
        <v>21</v>
      </c>
      <c r="G1298" s="209" t="s">
        <v>21</v>
      </c>
      <c r="H1298" s="209" t="s">
        <v>21</v>
      </c>
      <c r="I1298" s="209" t="s">
        <v>21</v>
      </c>
      <c r="J1298" s="202">
        <f>K1298+L1298+M1298</f>
        <v>502</v>
      </c>
      <c r="K1298" s="202">
        <v>270</v>
      </c>
      <c r="L1298" s="202">
        <v>131.5</v>
      </c>
      <c r="M1298" s="202">
        <v>100.5</v>
      </c>
      <c r="N1298" s="209" t="s">
        <v>3275</v>
      </c>
      <c r="O1298" s="210" t="str">
        <f>O1293</f>
        <v>WB</v>
      </c>
      <c r="P1298" s="63"/>
    </row>
    <row r="1299" spans="1:16" s="19" customFormat="1" x14ac:dyDescent="0.2">
      <c r="A1299" s="436"/>
      <c r="B1299" s="624" t="s">
        <v>1293</v>
      </c>
      <c r="C1299" s="624"/>
      <c r="D1299" s="624"/>
      <c r="E1299" s="624"/>
      <c r="F1299" s="624"/>
      <c r="G1299" s="624"/>
      <c r="H1299" s="624"/>
      <c r="I1299" s="624"/>
      <c r="J1299" s="558">
        <f>J1283</f>
        <v>636.25</v>
      </c>
      <c r="K1299" s="558">
        <f>K1283</f>
        <v>305.95</v>
      </c>
      <c r="L1299" s="558">
        <f>L1283</f>
        <v>180.65</v>
      </c>
      <c r="M1299" s="558">
        <f>M1283</f>
        <v>149.65</v>
      </c>
      <c r="N1299" s="217"/>
      <c r="O1299" s="217"/>
      <c r="P1299" s="20"/>
    </row>
    <row r="1300" spans="1:16" s="58" customFormat="1" x14ac:dyDescent="0.2">
      <c r="A1300" s="436"/>
      <c r="B1300" s="624" t="s">
        <v>1294</v>
      </c>
      <c r="C1300" s="624"/>
      <c r="D1300" s="624"/>
      <c r="E1300" s="624"/>
      <c r="F1300" s="624"/>
      <c r="G1300" s="624"/>
      <c r="H1300" s="624"/>
      <c r="I1300" s="624"/>
      <c r="J1300" s="559">
        <f>SUM(K1300:M1300)</f>
        <v>100</v>
      </c>
      <c r="K1300" s="559">
        <f>K1299/$J1299*100</f>
        <v>48.086444007858539</v>
      </c>
      <c r="L1300" s="559">
        <f>L1299/$J1299*100</f>
        <v>28.392927308447941</v>
      </c>
      <c r="M1300" s="559">
        <f>M1299/$J1299*100</f>
        <v>23.520628683693516</v>
      </c>
      <c r="N1300" s="493">
        <f>SUM(K1300:M1300)</f>
        <v>100</v>
      </c>
      <c r="O1300" s="148"/>
      <c r="P1300" s="63"/>
    </row>
    <row r="1301" spans="1:16" s="59" customFormat="1" ht="63.75" x14ac:dyDescent="0.2">
      <c r="A1301" s="915">
        <v>202</v>
      </c>
      <c r="B1301" s="663" t="s">
        <v>3241</v>
      </c>
      <c r="C1301" s="90" t="s">
        <v>3106</v>
      </c>
      <c r="D1301" s="423">
        <v>64</v>
      </c>
      <c r="E1301" s="423">
        <v>66</v>
      </c>
      <c r="F1301" s="423">
        <v>6</v>
      </c>
      <c r="G1301" s="423">
        <v>70</v>
      </c>
      <c r="H1301" s="423">
        <v>72</v>
      </c>
      <c r="I1301" s="423">
        <v>75</v>
      </c>
      <c r="J1301" s="763">
        <f>J1305+J1311+J1315</f>
        <v>10688.83</v>
      </c>
      <c r="K1301" s="763">
        <f>K1305+K1311+K1315</f>
        <v>8064.4500000000007</v>
      </c>
      <c r="L1301" s="763">
        <f>L1305+L1311+L1315</f>
        <v>2467.8799999999997</v>
      </c>
      <c r="M1301" s="763">
        <f>M1305+M1311+M1315</f>
        <v>156.5</v>
      </c>
      <c r="N1301" s="761" t="s">
        <v>320</v>
      </c>
      <c r="O1301" s="761" t="s">
        <v>321</v>
      </c>
      <c r="P1301" s="63"/>
    </row>
    <row r="1302" spans="1:16" s="59" customFormat="1" ht="38.25" x14ac:dyDescent="0.2">
      <c r="A1302" s="881"/>
      <c r="B1302" s="663"/>
      <c r="C1302" s="88" t="s">
        <v>645</v>
      </c>
      <c r="D1302" s="289">
        <v>99.5</v>
      </c>
      <c r="E1302" s="289">
        <v>99.5</v>
      </c>
      <c r="F1302" s="289">
        <v>99.6</v>
      </c>
      <c r="G1302" s="289">
        <v>99.7</v>
      </c>
      <c r="H1302" s="289">
        <v>99.8</v>
      </c>
      <c r="I1302" s="289">
        <v>99.9</v>
      </c>
      <c r="J1302" s="763"/>
      <c r="K1302" s="763"/>
      <c r="L1302" s="763"/>
      <c r="M1302" s="763"/>
      <c r="N1302" s="761"/>
      <c r="O1302" s="761"/>
      <c r="P1302" s="63"/>
    </row>
    <row r="1303" spans="1:16" s="59" customFormat="1" ht="38.25" x14ac:dyDescent="0.2">
      <c r="A1303" s="881"/>
      <c r="B1303" s="663"/>
      <c r="C1303" s="88" t="s">
        <v>646</v>
      </c>
      <c r="D1303" s="289">
        <v>5</v>
      </c>
      <c r="E1303" s="289">
        <v>6</v>
      </c>
      <c r="F1303" s="289">
        <v>7</v>
      </c>
      <c r="G1303" s="289">
        <v>8</v>
      </c>
      <c r="H1303" s="289">
        <v>9</v>
      </c>
      <c r="I1303" s="289">
        <v>10</v>
      </c>
      <c r="J1303" s="763"/>
      <c r="K1303" s="763"/>
      <c r="L1303" s="763"/>
      <c r="M1303" s="763"/>
      <c r="N1303" s="761"/>
      <c r="O1303" s="761"/>
      <c r="P1303" s="63"/>
    </row>
    <row r="1304" spans="1:16" s="59" customFormat="1" ht="38.25" x14ac:dyDescent="0.2">
      <c r="A1304" s="882"/>
      <c r="B1304" s="664"/>
      <c r="C1304" s="88" t="s">
        <v>1539</v>
      </c>
      <c r="D1304" s="289">
        <v>91</v>
      </c>
      <c r="E1304" s="289">
        <v>91</v>
      </c>
      <c r="F1304" s="289">
        <v>94</v>
      </c>
      <c r="G1304" s="289">
        <v>98</v>
      </c>
      <c r="H1304" s="289">
        <v>102</v>
      </c>
      <c r="I1304" s="289">
        <v>106</v>
      </c>
      <c r="J1304" s="764"/>
      <c r="K1304" s="764"/>
      <c r="L1304" s="764"/>
      <c r="M1304" s="764"/>
      <c r="N1304" s="762"/>
      <c r="O1304" s="762"/>
      <c r="P1304" s="63"/>
    </row>
    <row r="1305" spans="1:16" s="59" customFormat="1" ht="38.25" x14ac:dyDescent="0.2">
      <c r="A1305" s="436">
        <v>203</v>
      </c>
      <c r="B1305" s="353" t="s">
        <v>3242</v>
      </c>
      <c r="C1305" s="93" t="s">
        <v>3107</v>
      </c>
      <c r="D1305" s="288">
        <v>15</v>
      </c>
      <c r="E1305" s="288">
        <v>2</v>
      </c>
      <c r="F1305" s="288">
        <v>2</v>
      </c>
      <c r="G1305" s="288">
        <v>3</v>
      </c>
      <c r="H1305" s="288">
        <v>4</v>
      </c>
      <c r="I1305" s="288">
        <v>5</v>
      </c>
      <c r="J1305" s="560">
        <f>SUM(J1306:J1310)</f>
        <v>3073.4</v>
      </c>
      <c r="K1305" s="560">
        <f>SUM(K1306:K1310)</f>
        <v>456.85</v>
      </c>
      <c r="L1305" s="560">
        <f>SUM(L1306:L1310)</f>
        <v>2466.5499999999997</v>
      </c>
      <c r="M1305" s="560">
        <f>SUM(M1306:M1310)</f>
        <v>150</v>
      </c>
      <c r="N1305" s="288" t="s">
        <v>322</v>
      </c>
      <c r="O1305" s="288" t="s">
        <v>323</v>
      </c>
      <c r="P1305" s="63"/>
    </row>
    <row r="1306" spans="1:16" s="58" customFormat="1" ht="38.25" x14ac:dyDescent="0.2">
      <c r="A1306" s="436" t="s">
        <v>2861</v>
      </c>
      <c r="B1306" s="307" t="s">
        <v>2326</v>
      </c>
      <c r="C1306" s="1" t="s">
        <v>324</v>
      </c>
      <c r="D1306" s="2"/>
      <c r="E1306" s="2" t="s">
        <v>21</v>
      </c>
      <c r="F1306" s="2" t="s">
        <v>21</v>
      </c>
      <c r="G1306" s="2" t="s">
        <v>21</v>
      </c>
      <c r="H1306" s="2" t="s">
        <v>21</v>
      </c>
      <c r="I1306" s="2"/>
      <c r="J1306" s="78">
        <v>3050</v>
      </c>
      <c r="K1306" s="78">
        <v>434</v>
      </c>
      <c r="L1306" s="78">
        <v>2466</v>
      </c>
      <c r="M1306" s="78">
        <v>150</v>
      </c>
      <c r="N1306" s="2" t="s">
        <v>325</v>
      </c>
      <c r="O1306" s="2" t="s">
        <v>326</v>
      </c>
      <c r="P1306" s="63"/>
    </row>
    <row r="1307" spans="1:16" s="58" customFormat="1" ht="63.75" x14ac:dyDescent="0.2">
      <c r="A1307" s="436" t="s">
        <v>2862</v>
      </c>
      <c r="B1307" s="307" t="s">
        <v>2381</v>
      </c>
      <c r="C1307" s="1" t="s">
        <v>327</v>
      </c>
      <c r="D1307" s="2"/>
      <c r="E1307" s="2"/>
      <c r="F1307" s="2" t="s">
        <v>21</v>
      </c>
      <c r="G1307" s="2" t="s">
        <v>21</v>
      </c>
      <c r="H1307" s="2"/>
      <c r="I1307" s="2"/>
      <c r="J1307" s="78">
        <v>0.3</v>
      </c>
      <c r="K1307" s="78">
        <v>0.1</v>
      </c>
      <c r="L1307" s="78">
        <v>0.2</v>
      </c>
      <c r="M1307" s="78"/>
      <c r="N1307" s="2" t="s">
        <v>328</v>
      </c>
      <c r="O1307" s="2" t="s">
        <v>329</v>
      </c>
      <c r="P1307" s="63"/>
    </row>
    <row r="1308" spans="1:16" s="58" customFormat="1" ht="25.5" x14ac:dyDescent="0.2">
      <c r="A1308" s="436" t="s">
        <v>2863</v>
      </c>
      <c r="B1308" s="307" t="s">
        <v>2577</v>
      </c>
      <c r="C1308" s="1" t="s">
        <v>1571</v>
      </c>
      <c r="D1308" s="2"/>
      <c r="E1308" s="2" t="s">
        <v>214</v>
      </c>
      <c r="F1308" s="2" t="s">
        <v>21</v>
      </c>
      <c r="G1308" s="2" t="s">
        <v>21</v>
      </c>
      <c r="H1308" s="2" t="s">
        <v>21</v>
      </c>
      <c r="I1308" s="2" t="s">
        <v>21</v>
      </c>
      <c r="J1308" s="78">
        <v>21.5</v>
      </c>
      <c r="K1308" s="78">
        <v>21.5</v>
      </c>
      <c r="L1308" s="78"/>
      <c r="M1308" s="78"/>
      <c r="N1308" s="2" t="s">
        <v>330</v>
      </c>
      <c r="O1308" s="2" t="s">
        <v>331</v>
      </c>
      <c r="P1308" s="63"/>
    </row>
    <row r="1309" spans="1:16" s="58" customFormat="1" ht="38.25" x14ac:dyDescent="0.2">
      <c r="A1309" s="436" t="s">
        <v>2864</v>
      </c>
      <c r="B1309" s="307" t="s">
        <v>2680</v>
      </c>
      <c r="C1309" s="1" t="s">
        <v>332</v>
      </c>
      <c r="D1309" s="2"/>
      <c r="E1309" s="2" t="s">
        <v>21</v>
      </c>
      <c r="F1309" s="2" t="s">
        <v>21</v>
      </c>
      <c r="G1309" s="2"/>
      <c r="H1309" s="2"/>
      <c r="I1309" s="2"/>
      <c r="J1309" s="78">
        <v>0.9</v>
      </c>
      <c r="K1309" s="78">
        <v>0.9</v>
      </c>
      <c r="L1309" s="78"/>
      <c r="M1309" s="78"/>
      <c r="N1309" s="2" t="s">
        <v>333</v>
      </c>
      <c r="O1309" s="2" t="s">
        <v>326</v>
      </c>
      <c r="P1309" s="63"/>
    </row>
    <row r="1310" spans="1:16" s="58" customFormat="1" ht="38.25" x14ac:dyDescent="0.2">
      <c r="A1310" s="436" t="s">
        <v>2865</v>
      </c>
      <c r="B1310" s="307" t="s">
        <v>2709</v>
      </c>
      <c r="C1310" s="1" t="s">
        <v>334</v>
      </c>
      <c r="D1310" s="2"/>
      <c r="E1310" s="2" t="s">
        <v>21</v>
      </c>
      <c r="F1310" s="2" t="s">
        <v>21</v>
      </c>
      <c r="G1310" s="2" t="s">
        <v>21</v>
      </c>
      <c r="H1310" s="2"/>
      <c r="I1310" s="2"/>
      <c r="J1310" s="78">
        <v>0.7</v>
      </c>
      <c r="K1310" s="78">
        <v>0.35</v>
      </c>
      <c r="L1310" s="78">
        <v>0.35</v>
      </c>
      <c r="M1310" s="78"/>
      <c r="N1310" s="2" t="s">
        <v>335</v>
      </c>
      <c r="O1310" s="2" t="s">
        <v>326</v>
      </c>
      <c r="P1310" s="63"/>
    </row>
    <row r="1311" spans="1:16" s="59" customFormat="1" ht="51" x14ac:dyDescent="0.2">
      <c r="A1311" s="436">
        <v>204</v>
      </c>
      <c r="B1311" s="353" t="s">
        <v>3243</v>
      </c>
      <c r="C1311" s="93" t="s">
        <v>3108</v>
      </c>
      <c r="D1311" s="288">
        <v>0</v>
      </c>
      <c r="E1311" s="288">
        <v>0</v>
      </c>
      <c r="F1311" s="288">
        <v>2</v>
      </c>
      <c r="G1311" s="288">
        <v>5</v>
      </c>
      <c r="H1311" s="288">
        <v>8</v>
      </c>
      <c r="I1311" s="288">
        <v>11</v>
      </c>
      <c r="J1311" s="560">
        <f>SUM(J1312:J1314)</f>
        <v>7602.43</v>
      </c>
      <c r="K1311" s="560">
        <f>SUM(K1312:K1314)</f>
        <v>7602.1</v>
      </c>
      <c r="L1311" s="560">
        <f>SUM(L1312:L1314)</f>
        <v>0.33</v>
      </c>
      <c r="M1311" s="560">
        <f>SUM(M1312:M1314)</f>
        <v>0</v>
      </c>
      <c r="N1311" s="288" t="s">
        <v>336</v>
      </c>
      <c r="O1311" s="288" t="s">
        <v>326</v>
      </c>
      <c r="P1311" s="63"/>
    </row>
    <row r="1312" spans="1:16" s="58" customFormat="1" ht="38.25" x14ac:dyDescent="0.2">
      <c r="A1312" s="436" t="s">
        <v>2861</v>
      </c>
      <c r="B1312" s="307" t="s">
        <v>2327</v>
      </c>
      <c r="C1312" s="1" t="s">
        <v>1572</v>
      </c>
      <c r="D1312" s="2"/>
      <c r="E1312" s="2" t="s">
        <v>21</v>
      </c>
      <c r="F1312" s="2" t="s">
        <v>21</v>
      </c>
      <c r="G1312" s="2"/>
      <c r="H1312" s="2"/>
      <c r="I1312" s="2"/>
      <c r="J1312" s="78">
        <v>0.43</v>
      </c>
      <c r="K1312" s="78">
        <v>0.1</v>
      </c>
      <c r="L1312" s="78">
        <v>0.33</v>
      </c>
      <c r="M1312" s="78">
        <v>0</v>
      </c>
      <c r="N1312" s="2" t="s">
        <v>337</v>
      </c>
      <c r="O1312" s="2" t="s">
        <v>338</v>
      </c>
      <c r="P1312" s="63"/>
    </row>
    <row r="1313" spans="1:16" s="58" customFormat="1" ht="51" x14ac:dyDescent="0.2">
      <c r="A1313" s="436" t="s">
        <v>2862</v>
      </c>
      <c r="B1313" s="307" t="s">
        <v>2382</v>
      </c>
      <c r="C1313" s="1" t="s">
        <v>339</v>
      </c>
      <c r="D1313" s="2"/>
      <c r="E1313" s="2" t="s">
        <v>21</v>
      </c>
      <c r="F1313" s="2" t="s">
        <v>21</v>
      </c>
      <c r="G1313" s="2" t="s">
        <v>21</v>
      </c>
      <c r="H1313" s="2" t="s">
        <v>21</v>
      </c>
      <c r="I1313" s="2" t="s">
        <v>21</v>
      </c>
      <c r="J1313" s="78">
        <v>7600</v>
      </c>
      <c r="K1313" s="78">
        <v>7600</v>
      </c>
      <c r="L1313" s="78"/>
      <c r="M1313" s="78"/>
      <c r="N1313" s="2" t="s">
        <v>340</v>
      </c>
      <c r="O1313" s="2"/>
      <c r="P1313" s="63"/>
    </row>
    <row r="1314" spans="1:16" s="58" customFormat="1" ht="38.25" x14ac:dyDescent="0.2">
      <c r="A1314" s="436" t="s">
        <v>2863</v>
      </c>
      <c r="B1314" s="307" t="s">
        <v>2578</v>
      </c>
      <c r="C1314" s="1" t="s">
        <v>341</v>
      </c>
      <c r="D1314" s="2"/>
      <c r="E1314" s="2" t="s">
        <v>21</v>
      </c>
      <c r="F1314" s="2" t="s">
        <v>21</v>
      </c>
      <c r="G1314" s="2" t="s">
        <v>21</v>
      </c>
      <c r="H1314" s="2" t="s">
        <v>21</v>
      </c>
      <c r="I1314" s="2" t="s">
        <v>21</v>
      </c>
      <c r="J1314" s="64">
        <v>2</v>
      </c>
      <c r="K1314" s="64">
        <v>2</v>
      </c>
      <c r="L1314" s="78"/>
      <c r="M1314" s="78"/>
      <c r="N1314" s="2" t="s">
        <v>340</v>
      </c>
      <c r="O1314" s="2"/>
      <c r="P1314" s="63"/>
    </row>
    <row r="1315" spans="1:16" s="58" customFormat="1" ht="76.5" x14ac:dyDescent="0.2">
      <c r="A1315" s="436">
        <v>205</v>
      </c>
      <c r="B1315" s="482" t="s">
        <v>3244</v>
      </c>
      <c r="C1315" s="93" t="s">
        <v>2025</v>
      </c>
      <c r="D1315" s="288">
        <v>10</v>
      </c>
      <c r="E1315" s="288">
        <v>12</v>
      </c>
      <c r="F1315" s="288">
        <v>14</v>
      </c>
      <c r="G1315" s="288">
        <v>15</v>
      </c>
      <c r="H1315" s="288">
        <v>16</v>
      </c>
      <c r="I1315" s="288">
        <v>17</v>
      </c>
      <c r="J1315" s="561">
        <f>SUM(J1316:J1317)</f>
        <v>13</v>
      </c>
      <c r="K1315" s="561">
        <f>SUM(K1316:K1317)</f>
        <v>5.5</v>
      </c>
      <c r="L1315" s="561">
        <f>SUM(L1316:L1317)</f>
        <v>1</v>
      </c>
      <c r="M1315" s="561">
        <f>SUM(M1316:M1317)</f>
        <v>6.5</v>
      </c>
      <c r="N1315" s="163" t="s">
        <v>1304</v>
      </c>
      <c r="O1315" s="163" t="s">
        <v>80</v>
      </c>
      <c r="P1315" s="63"/>
    </row>
    <row r="1316" spans="1:16" s="58" customFormat="1" ht="38.25" x14ac:dyDescent="0.2">
      <c r="A1316" s="436" t="s">
        <v>2861</v>
      </c>
      <c r="B1316" s="314" t="s">
        <v>2328</v>
      </c>
      <c r="C1316" s="61" t="s">
        <v>2027</v>
      </c>
      <c r="D1316" s="120"/>
      <c r="E1316" s="120" t="s">
        <v>21</v>
      </c>
      <c r="F1316" s="120" t="s">
        <v>21</v>
      </c>
      <c r="G1316" s="120" t="s">
        <v>21</v>
      </c>
      <c r="H1316" s="120" t="s">
        <v>21</v>
      </c>
      <c r="I1316" s="120" t="s">
        <v>21</v>
      </c>
      <c r="J1316" s="103">
        <v>7</v>
      </c>
      <c r="K1316" s="103">
        <v>3.5</v>
      </c>
      <c r="L1316" s="103"/>
      <c r="M1316" s="103">
        <v>3.5</v>
      </c>
      <c r="N1316" s="6" t="s">
        <v>1305</v>
      </c>
      <c r="O1316" s="120"/>
      <c r="P1316" s="63"/>
    </row>
    <row r="1317" spans="1:16" s="58" customFormat="1" ht="25.5" x14ac:dyDescent="0.2">
      <c r="A1317" s="436" t="s">
        <v>2862</v>
      </c>
      <c r="B1317" s="325" t="s">
        <v>2383</v>
      </c>
      <c r="C1317" s="124" t="s">
        <v>2026</v>
      </c>
      <c r="D1317" s="211"/>
      <c r="E1317" s="211" t="s">
        <v>21</v>
      </c>
      <c r="F1317" s="211" t="s">
        <v>21</v>
      </c>
      <c r="G1317" s="211" t="s">
        <v>21</v>
      </c>
      <c r="H1317" s="211" t="s">
        <v>21</v>
      </c>
      <c r="I1317" s="211" t="s">
        <v>21</v>
      </c>
      <c r="J1317" s="212">
        <v>6</v>
      </c>
      <c r="K1317" s="212">
        <v>2</v>
      </c>
      <c r="L1317" s="212">
        <v>1</v>
      </c>
      <c r="M1317" s="212">
        <v>3</v>
      </c>
      <c r="N1317" s="201" t="s">
        <v>1306</v>
      </c>
      <c r="O1317" s="211" t="s">
        <v>346</v>
      </c>
      <c r="P1317" s="63"/>
    </row>
    <row r="1318" spans="1:16" s="58" customFormat="1" x14ac:dyDescent="0.2">
      <c r="A1318" s="434"/>
      <c r="B1318" s="624" t="s">
        <v>1293</v>
      </c>
      <c r="C1318" s="624"/>
      <c r="D1318" s="624"/>
      <c r="E1318" s="624"/>
      <c r="F1318" s="624"/>
      <c r="G1318" s="624"/>
      <c r="H1318" s="624"/>
      <c r="I1318" s="624"/>
      <c r="J1318" s="559">
        <f>J1301</f>
        <v>10688.83</v>
      </c>
      <c r="K1318" s="559">
        <f>K1301</f>
        <v>8064.4500000000007</v>
      </c>
      <c r="L1318" s="559">
        <f>L1301</f>
        <v>2467.8799999999997</v>
      </c>
      <c r="M1318" s="559">
        <f>M1301</f>
        <v>156.5</v>
      </c>
      <c r="N1318" s="493"/>
      <c r="O1318" s="493"/>
      <c r="P1318" s="63"/>
    </row>
    <row r="1319" spans="1:16" s="58" customFormat="1" x14ac:dyDescent="0.2">
      <c r="A1319" s="434"/>
      <c r="B1319" s="624" t="s">
        <v>1294</v>
      </c>
      <c r="C1319" s="624"/>
      <c r="D1319" s="624"/>
      <c r="E1319" s="624"/>
      <c r="F1319" s="624"/>
      <c r="G1319" s="624"/>
      <c r="H1319" s="624"/>
      <c r="I1319" s="624"/>
      <c r="J1319" s="559">
        <f>SUM(K1319:M1319)</f>
        <v>100.00000000000001</v>
      </c>
      <c r="K1319" s="559">
        <f>K1318/$J1318*100</f>
        <v>75.447453088878774</v>
      </c>
      <c r="L1319" s="559">
        <f>L1318/$J1318*100</f>
        <v>23.088401630487152</v>
      </c>
      <c r="M1319" s="559">
        <f>M1318/$J1318*100</f>
        <v>1.4641452806340824</v>
      </c>
      <c r="N1319" s="493"/>
      <c r="O1319" s="148"/>
      <c r="P1319" s="63"/>
    </row>
    <row r="1320" spans="1:16" s="58" customFormat="1" ht="51" x14ac:dyDescent="0.2">
      <c r="A1320" s="881">
        <v>206</v>
      </c>
      <c r="B1320" s="663" t="s">
        <v>3245</v>
      </c>
      <c r="C1320" s="90" t="s">
        <v>3109</v>
      </c>
      <c r="D1320" s="423">
        <v>64.2</v>
      </c>
      <c r="E1320" s="423">
        <v>67.5</v>
      </c>
      <c r="F1320" s="423">
        <v>69.5</v>
      </c>
      <c r="G1320" s="423">
        <v>71</v>
      </c>
      <c r="H1320" s="423">
        <v>73</v>
      </c>
      <c r="I1320" s="423">
        <v>75</v>
      </c>
      <c r="J1320" s="763">
        <f>J1328+J1333</f>
        <v>67.599999999999994</v>
      </c>
      <c r="K1320" s="763">
        <f>K1328+K1333</f>
        <v>0.1</v>
      </c>
      <c r="L1320" s="763">
        <f>L1328+L1333</f>
        <v>9.2000000000000011</v>
      </c>
      <c r="M1320" s="763">
        <f>M1328+M1333</f>
        <v>58.3</v>
      </c>
      <c r="N1320" s="761"/>
      <c r="O1320" s="761"/>
      <c r="P1320" s="63"/>
    </row>
    <row r="1321" spans="1:16" s="58" customFormat="1" x14ac:dyDescent="0.2">
      <c r="A1321" s="881"/>
      <c r="B1321" s="663"/>
      <c r="C1321" s="88" t="s">
        <v>342</v>
      </c>
      <c r="D1321" s="289">
        <v>95</v>
      </c>
      <c r="E1321" s="289">
        <v>95</v>
      </c>
      <c r="F1321" s="289">
        <v>95.5</v>
      </c>
      <c r="G1321" s="289">
        <v>96</v>
      </c>
      <c r="H1321" s="289">
        <v>96.5</v>
      </c>
      <c r="I1321" s="289">
        <v>97</v>
      </c>
      <c r="J1321" s="763"/>
      <c r="K1321" s="763"/>
      <c r="L1321" s="763"/>
      <c r="M1321" s="763"/>
      <c r="N1321" s="761"/>
      <c r="O1321" s="761"/>
      <c r="P1321" s="63"/>
    </row>
    <row r="1322" spans="1:16" s="58" customFormat="1" x14ac:dyDescent="0.2">
      <c r="A1322" s="881"/>
      <c r="B1322" s="663"/>
      <c r="C1322" s="88" t="s">
        <v>343</v>
      </c>
      <c r="D1322" s="289">
        <v>56</v>
      </c>
      <c r="E1322" s="289">
        <v>56</v>
      </c>
      <c r="F1322" s="289">
        <v>57</v>
      </c>
      <c r="G1322" s="289">
        <v>58</v>
      </c>
      <c r="H1322" s="289">
        <v>60</v>
      </c>
      <c r="I1322" s="289">
        <v>62</v>
      </c>
      <c r="J1322" s="763"/>
      <c r="K1322" s="763"/>
      <c r="L1322" s="763"/>
      <c r="M1322" s="763"/>
      <c r="N1322" s="761"/>
      <c r="O1322" s="761"/>
      <c r="P1322" s="63"/>
    </row>
    <row r="1323" spans="1:16" s="58" customFormat="1" ht="25.5" x14ac:dyDescent="0.2">
      <c r="A1323" s="881"/>
      <c r="B1323" s="663"/>
      <c r="C1323" s="88" t="s">
        <v>647</v>
      </c>
      <c r="D1323" s="289">
        <v>60</v>
      </c>
      <c r="E1323" s="289">
        <v>60</v>
      </c>
      <c r="F1323" s="289">
        <v>60.5</v>
      </c>
      <c r="G1323" s="289">
        <v>61</v>
      </c>
      <c r="H1323" s="289">
        <v>61.5</v>
      </c>
      <c r="I1323" s="289">
        <v>62</v>
      </c>
      <c r="J1323" s="763"/>
      <c r="K1323" s="763"/>
      <c r="L1323" s="763"/>
      <c r="M1323" s="763"/>
      <c r="N1323" s="761"/>
      <c r="O1323" s="761"/>
      <c r="P1323" s="63"/>
    </row>
    <row r="1324" spans="1:16" s="58" customFormat="1" x14ac:dyDescent="0.2">
      <c r="A1324" s="881"/>
      <c r="B1324" s="663"/>
      <c r="C1324" s="88" t="s">
        <v>343</v>
      </c>
      <c r="D1324" s="289">
        <v>1.7</v>
      </c>
      <c r="E1324" s="289">
        <v>1.7</v>
      </c>
      <c r="F1324" s="289">
        <v>1.8</v>
      </c>
      <c r="G1324" s="289">
        <v>1.9</v>
      </c>
      <c r="H1324" s="289">
        <v>2</v>
      </c>
      <c r="I1324" s="289">
        <v>2.1</v>
      </c>
      <c r="J1324" s="763"/>
      <c r="K1324" s="763"/>
      <c r="L1324" s="763"/>
      <c r="M1324" s="763"/>
      <c r="N1324" s="761"/>
      <c r="O1324" s="761"/>
      <c r="P1324" s="63"/>
    </row>
    <row r="1325" spans="1:16" s="58" customFormat="1" ht="38.25" x14ac:dyDescent="0.2">
      <c r="A1325" s="881"/>
      <c r="B1325" s="663"/>
      <c r="C1325" s="88" t="s">
        <v>648</v>
      </c>
      <c r="D1325" s="289">
        <v>97</v>
      </c>
      <c r="E1325" s="289">
        <v>97.3</v>
      </c>
      <c r="F1325" s="289">
        <v>98.1</v>
      </c>
      <c r="G1325" s="289">
        <v>98.5</v>
      </c>
      <c r="H1325" s="289">
        <v>98.7</v>
      </c>
      <c r="I1325" s="289">
        <v>99</v>
      </c>
      <c r="J1325" s="763"/>
      <c r="K1325" s="763"/>
      <c r="L1325" s="763"/>
      <c r="M1325" s="763"/>
      <c r="N1325" s="761"/>
      <c r="O1325" s="761"/>
      <c r="P1325" s="63"/>
    </row>
    <row r="1326" spans="1:16" s="58" customFormat="1" x14ac:dyDescent="0.2">
      <c r="A1326" s="881"/>
      <c r="B1326" s="663"/>
      <c r="C1326" s="88" t="s">
        <v>342</v>
      </c>
      <c r="D1326" s="289">
        <v>97</v>
      </c>
      <c r="E1326" s="289">
        <v>98</v>
      </c>
      <c r="F1326" s="289">
        <v>89.5</v>
      </c>
      <c r="G1326" s="289">
        <v>99</v>
      </c>
      <c r="H1326" s="289">
        <v>99.5</v>
      </c>
      <c r="I1326" s="289">
        <v>100</v>
      </c>
      <c r="J1326" s="763"/>
      <c r="K1326" s="763"/>
      <c r="L1326" s="763"/>
      <c r="M1326" s="763"/>
      <c r="N1326" s="761"/>
      <c r="O1326" s="761"/>
      <c r="P1326" s="63"/>
    </row>
    <row r="1327" spans="1:16" s="58" customFormat="1" x14ac:dyDescent="0.2">
      <c r="A1327" s="882"/>
      <c r="B1327" s="664"/>
      <c r="C1327" s="88" t="s">
        <v>343</v>
      </c>
      <c r="D1327" s="289">
        <v>97</v>
      </c>
      <c r="E1327" s="289">
        <v>97.3</v>
      </c>
      <c r="F1327" s="289">
        <v>98.1</v>
      </c>
      <c r="G1327" s="289">
        <v>98.5</v>
      </c>
      <c r="H1327" s="289">
        <v>98.7</v>
      </c>
      <c r="I1327" s="289">
        <v>99</v>
      </c>
      <c r="J1327" s="764"/>
      <c r="K1327" s="764"/>
      <c r="L1327" s="764"/>
      <c r="M1327" s="764"/>
      <c r="N1327" s="762"/>
      <c r="O1327" s="762"/>
      <c r="P1327" s="63"/>
    </row>
    <row r="1328" spans="1:16" s="59" customFormat="1" ht="51" x14ac:dyDescent="0.2">
      <c r="A1328" s="915">
        <v>207</v>
      </c>
      <c r="B1328" s="697" t="s">
        <v>3246</v>
      </c>
      <c r="C1328" s="93" t="s">
        <v>3110</v>
      </c>
      <c r="D1328" s="288">
        <v>2</v>
      </c>
      <c r="E1328" s="288">
        <v>2</v>
      </c>
      <c r="F1328" s="288">
        <v>3</v>
      </c>
      <c r="G1328" s="288">
        <v>4</v>
      </c>
      <c r="H1328" s="288">
        <v>4</v>
      </c>
      <c r="I1328" s="288">
        <v>6</v>
      </c>
      <c r="J1328" s="815">
        <f>SUM(J1330:J1332)</f>
        <v>67.099999999999994</v>
      </c>
      <c r="K1328" s="815">
        <f>SUM(K1330:K1332)</f>
        <v>0</v>
      </c>
      <c r="L1328" s="815">
        <f>SUM(L1330:L1332)</f>
        <v>8.8000000000000007</v>
      </c>
      <c r="M1328" s="815">
        <f>SUM(M1330:M1332)</f>
        <v>58.3</v>
      </c>
      <c r="N1328" s="779"/>
      <c r="O1328" s="779"/>
      <c r="P1328" s="63"/>
    </row>
    <row r="1329" spans="1:16" s="59" customFormat="1" ht="38.25" x14ac:dyDescent="0.2">
      <c r="A1329" s="881"/>
      <c r="B1329" s="699"/>
      <c r="C1329" s="93" t="s">
        <v>649</v>
      </c>
      <c r="D1329" s="288">
        <v>2</v>
      </c>
      <c r="E1329" s="288">
        <v>2</v>
      </c>
      <c r="F1329" s="288">
        <v>4</v>
      </c>
      <c r="G1329" s="288">
        <v>6</v>
      </c>
      <c r="H1329" s="288">
        <v>8</v>
      </c>
      <c r="I1329" s="288">
        <v>10</v>
      </c>
      <c r="J1329" s="816"/>
      <c r="K1329" s="816"/>
      <c r="L1329" s="816"/>
      <c r="M1329" s="816"/>
      <c r="N1329" s="781"/>
      <c r="O1329" s="781"/>
      <c r="P1329" s="63"/>
    </row>
    <row r="1330" spans="1:16" s="58" customFormat="1" ht="25.5" x14ac:dyDescent="0.2">
      <c r="A1330" s="436" t="s">
        <v>2861</v>
      </c>
      <c r="B1330" s="164" t="s">
        <v>2385</v>
      </c>
      <c r="C1330" s="29" t="s">
        <v>344</v>
      </c>
      <c r="D1330" s="8"/>
      <c r="E1330" s="8" t="s">
        <v>21</v>
      </c>
      <c r="F1330" s="8" t="s">
        <v>21</v>
      </c>
      <c r="G1330" s="8" t="s">
        <v>21</v>
      </c>
      <c r="H1330" s="8"/>
      <c r="I1330" s="8"/>
      <c r="J1330" s="80">
        <v>50</v>
      </c>
      <c r="K1330" s="80"/>
      <c r="L1330" s="80"/>
      <c r="M1330" s="80">
        <v>50</v>
      </c>
      <c r="N1330" s="8" t="s">
        <v>345</v>
      </c>
      <c r="O1330" s="8" t="s">
        <v>346</v>
      </c>
      <c r="P1330" s="63"/>
    </row>
    <row r="1331" spans="1:16" s="58" customFormat="1" ht="76.5" x14ac:dyDescent="0.2">
      <c r="A1331" s="436" t="s">
        <v>2862</v>
      </c>
      <c r="B1331" s="164" t="s">
        <v>2384</v>
      </c>
      <c r="C1331" s="29" t="s">
        <v>347</v>
      </c>
      <c r="D1331" s="8"/>
      <c r="E1331" s="8" t="s">
        <v>214</v>
      </c>
      <c r="F1331" s="8" t="s">
        <v>214</v>
      </c>
      <c r="G1331" s="8" t="s">
        <v>214</v>
      </c>
      <c r="H1331" s="8" t="s">
        <v>214</v>
      </c>
      <c r="I1331" s="8" t="s">
        <v>214</v>
      </c>
      <c r="J1331" s="80">
        <v>16.600000000000001</v>
      </c>
      <c r="K1331" s="80"/>
      <c r="L1331" s="80">
        <v>8.3000000000000007</v>
      </c>
      <c r="M1331" s="80">
        <v>8.3000000000000007</v>
      </c>
      <c r="N1331" s="8" t="s">
        <v>348</v>
      </c>
      <c r="O1331" s="8" t="s">
        <v>349</v>
      </c>
      <c r="P1331" s="63"/>
    </row>
    <row r="1332" spans="1:16" s="58" customFormat="1" ht="51" x14ac:dyDescent="0.2">
      <c r="A1332" s="436" t="s">
        <v>2863</v>
      </c>
      <c r="B1332" s="164" t="s">
        <v>2579</v>
      </c>
      <c r="C1332" s="29" t="s">
        <v>350</v>
      </c>
      <c r="D1332" s="8"/>
      <c r="E1332" s="8" t="s">
        <v>21</v>
      </c>
      <c r="F1332" s="8" t="s">
        <v>21</v>
      </c>
      <c r="G1332" s="8"/>
      <c r="H1332" s="8"/>
      <c r="I1332" s="8"/>
      <c r="J1332" s="80">
        <v>0.5</v>
      </c>
      <c r="K1332" s="80"/>
      <c r="L1332" s="80">
        <v>0.5</v>
      </c>
      <c r="M1332" s="80"/>
      <c r="N1332" s="8" t="s">
        <v>345</v>
      </c>
      <c r="O1332" s="8" t="s">
        <v>346</v>
      </c>
      <c r="P1332" s="63"/>
    </row>
    <row r="1333" spans="1:16" s="58" customFormat="1" ht="38.25" x14ac:dyDescent="0.2">
      <c r="A1333" s="915">
        <v>208</v>
      </c>
      <c r="B1333" s="697" t="s">
        <v>3247</v>
      </c>
      <c r="C1333" s="93" t="s">
        <v>3111</v>
      </c>
      <c r="D1333" s="144">
        <v>40</v>
      </c>
      <c r="E1333" s="288">
        <v>39</v>
      </c>
      <c r="F1333" s="288">
        <v>38</v>
      </c>
      <c r="G1333" s="288">
        <v>37</v>
      </c>
      <c r="H1333" s="288">
        <v>36</v>
      </c>
      <c r="I1333" s="288">
        <v>35</v>
      </c>
      <c r="J1333" s="815">
        <f>J1335</f>
        <v>0.5</v>
      </c>
      <c r="K1333" s="815">
        <f>K1335</f>
        <v>0.1</v>
      </c>
      <c r="L1333" s="815">
        <f>L1335</f>
        <v>0.4</v>
      </c>
      <c r="M1333" s="815">
        <f>M1335</f>
        <v>0</v>
      </c>
      <c r="N1333" s="779" t="s">
        <v>351</v>
      </c>
      <c r="O1333" s="779"/>
      <c r="P1333" s="63"/>
    </row>
    <row r="1334" spans="1:16" s="58" customFormat="1" ht="25.5" x14ac:dyDescent="0.2">
      <c r="A1334" s="882"/>
      <c r="B1334" s="699"/>
      <c r="C1334" s="93" t="s">
        <v>650</v>
      </c>
      <c r="D1334" s="144">
        <v>60</v>
      </c>
      <c r="E1334" s="288">
        <v>55</v>
      </c>
      <c r="F1334" s="288">
        <v>53</v>
      </c>
      <c r="G1334" s="288">
        <v>51</v>
      </c>
      <c r="H1334" s="288">
        <v>48</v>
      </c>
      <c r="I1334" s="288">
        <v>45</v>
      </c>
      <c r="J1334" s="816"/>
      <c r="K1334" s="816"/>
      <c r="L1334" s="816"/>
      <c r="M1334" s="816"/>
      <c r="N1334" s="781"/>
      <c r="O1334" s="781"/>
      <c r="P1334" s="63"/>
    </row>
    <row r="1335" spans="1:16" s="58" customFormat="1" ht="38.25" x14ac:dyDescent="0.2">
      <c r="A1335" s="436">
        <v>209</v>
      </c>
      <c r="B1335" s="164" t="s">
        <v>2329</v>
      </c>
      <c r="C1335" s="29" t="s">
        <v>352</v>
      </c>
      <c r="D1335" s="8"/>
      <c r="E1335" s="8" t="s">
        <v>21</v>
      </c>
      <c r="F1335" s="8" t="s">
        <v>80</v>
      </c>
      <c r="G1335" s="8"/>
      <c r="H1335" s="8"/>
      <c r="I1335" s="8"/>
      <c r="J1335" s="78">
        <v>0.5</v>
      </c>
      <c r="K1335" s="78">
        <v>0.1</v>
      </c>
      <c r="L1335" s="78">
        <v>0.4</v>
      </c>
      <c r="M1335" s="78"/>
      <c r="N1335" s="8" t="s">
        <v>351</v>
      </c>
      <c r="O1335" s="8" t="s">
        <v>353</v>
      </c>
      <c r="P1335" s="63"/>
    </row>
    <row r="1336" spans="1:16" s="19" customFormat="1" x14ac:dyDescent="0.2">
      <c r="A1336" s="398"/>
      <c r="B1336" s="624" t="s">
        <v>1293</v>
      </c>
      <c r="C1336" s="624"/>
      <c r="D1336" s="624"/>
      <c r="E1336" s="624"/>
      <c r="F1336" s="624"/>
      <c r="G1336" s="624"/>
      <c r="H1336" s="624"/>
      <c r="I1336" s="624"/>
      <c r="J1336" s="558">
        <f>J1320</f>
        <v>67.599999999999994</v>
      </c>
      <c r="K1336" s="558">
        <f>K1320</f>
        <v>0.1</v>
      </c>
      <c r="L1336" s="558">
        <f>L1320</f>
        <v>9.2000000000000011</v>
      </c>
      <c r="M1336" s="558">
        <f>M1320</f>
        <v>58.3</v>
      </c>
      <c r="N1336" s="217"/>
      <c r="O1336" s="217"/>
      <c r="P1336" s="20"/>
    </row>
    <row r="1337" spans="1:16" s="58" customFormat="1" x14ac:dyDescent="0.2">
      <c r="A1337" s="398"/>
      <c r="B1337" s="624" t="s">
        <v>1294</v>
      </c>
      <c r="C1337" s="624"/>
      <c r="D1337" s="624"/>
      <c r="E1337" s="624"/>
      <c r="F1337" s="624"/>
      <c r="G1337" s="624"/>
      <c r="H1337" s="624"/>
      <c r="I1337" s="624"/>
      <c r="J1337" s="559">
        <f>SUM(K1337:M1337)</f>
        <v>100</v>
      </c>
      <c r="K1337" s="559">
        <f>K1336/$J1336*100</f>
        <v>0.14792899408284024</v>
      </c>
      <c r="L1337" s="559">
        <f>L1336/$J1336*100</f>
        <v>13.609467455621305</v>
      </c>
      <c r="M1337" s="559">
        <f>M1336/$J1336*100</f>
        <v>86.242603550295854</v>
      </c>
      <c r="N1337" s="493"/>
      <c r="O1337" s="148"/>
      <c r="P1337" s="63"/>
    </row>
    <row r="1338" spans="1:16" s="58" customFormat="1" x14ac:dyDescent="0.2">
      <c r="A1338" s="398"/>
      <c r="B1338" s="584" t="s">
        <v>2832</v>
      </c>
      <c r="C1338" s="584"/>
      <c r="D1338" s="584"/>
      <c r="E1338" s="584"/>
      <c r="F1338" s="584"/>
      <c r="G1338" s="584"/>
      <c r="H1338" s="584"/>
      <c r="I1338" s="584"/>
      <c r="J1338" s="454">
        <f>J1299+J1318+J1336</f>
        <v>11392.68</v>
      </c>
      <c r="K1338" s="454">
        <f>K1299+K1318+K1336</f>
        <v>8370.5000000000018</v>
      </c>
      <c r="L1338" s="454">
        <f>L1299+L1318+L1336</f>
        <v>2657.7299999999996</v>
      </c>
      <c r="M1338" s="454">
        <f>M1299+M1318+M1336</f>
        <v>364.45</v>
      </c>
      <c r="N1338" s="456"/>
      <c r="O1338" s="456"/>
      <c r="P1338" s="63"/>
    </row>
    <row r="1339" spans="1:16" s="58" customFormat="1" x14ac:dyDescent="0.2">
      <c r="A1339" s="397"/>
      <c r="B1339" s="584" t="s">
        <v>2833</v>
      </c>
      <c r="C1339" s="584"/>
      <c r="D1339" s="584"/>
      <c r="E1339" s="584"/>
      <c r="F1339" s="584"/>
      <c r="G1339" s="584"/>
      <c r="H1339" s="584"/>
      <c r="I1339" s="584"/>
      <c r="J1339" s="454">
        <f>SUM(K1339:M1339)</f>
        <v>100.00000000000001</v>
      </c>
      <c r="K1339" s="464">
        <f>K1338/$J1338*100</f>
        <v>73.472615749762141</v>
      </c>
      <c r="L1339" s="464">
        <f>L1338/$J1338*100</f>
        <v>23.32840034127176</v>
      </c>
      <c r="M1339" s="464">
        <f>M1338/$J1338*100</f>
        <v>3.1989839089661078</v>
      </c>
      <c r="N1339" s="456"/>
      <c r="O1339" s="457"/>
      <c r="P1339" s="63"/>
    </row>
    <row r="1340" spans="1:16" s="19" customFormat="1" ht="13.5" thickBot="1" x14ac:dyDescent="0.25">
      <c r="A1340" s="402"/>
      <c r="B1340" s="625" t="s">
        <v>3248</v>
      </c>
      <c r="C1340" s="626"/>
      <c r="D1340" s="626"/>
      <c r="E1340" s="626"/>
      <c r="F1340" s="626"/>
      <c r="G1340" s="626"/>
      <c r="H1340" s="626"/>
      <c r="I1340" s="626"/>
      <c r="J1340" s="626"/>
      <c r="K1340" s="626"/>
      <c r="L1340" s="626"/>
      <c r="M1340" s="626"/>
      <c r="N1340" s="626"/>
      <c r="O1340" s="627"/>
      <c r="P1340" s="20"/>
    </row>
    <row r="1341" spans="1:16" s="20" customFormat="1" ht="76.5" x14ac:dyDescent="0.2">
      <c r="A1341" s="881">
        <v>210</v>
      </c>
      <c r="B1341" s="703" t="s">
        <v>3249</v>
      </c>
      <c r="C1341" s="32" t="s">
        <v>3112</v>
      </c>
      <c r="D1341" s="411">
        <v>0.35</v>
      </c>
      <c r="E1341" s="411">
        <v>0.34</v>
      </c>
      <c r="F1341" s="411">
        <v>0.33</v>
      </c>
      <c r="G1341" s="411">
        <v>0.32</v>
      </c>
      <c r="H1341" s="411">
        <v>0.31</v>
      </c>
      <c r="I1341" s="411">
        <v>0.3</v>
      </c>
      <c r="J1341" s="836">
        <f>J1346+J1373+J1382</f>
        <v>600.69999999999993</v>
      </c>
      <c r="K1341" s="836">
        <f>K1346+K1373+K1382</f>
        <v>36.5</v>
      </c>
      <c r="L1341" s="836">
        <f>L1346+L1373+L1382</f>
        <v>564.20000000000005</v>
      </c>
      <c r="M1341" s="836">
        <f>M1346+M1373+M1382</f>
        <v>0</v>
      </c>
      <c r="N1341" s="411" t="s">
        <v>1037</v>
      </c>
      <c r="O1341" s="411"/>
    </row>
    <row r="1342" spans="1:16" s="20" customFormat="1" x14ac:dyDescent="0.2">
      <c r="A1342" s="881"/>
      <c r="B1342" s="794"/>
      <c r="C1342" s="32" t="s">
        <v>1038</v>
      </c>
      <c r="D1342" s="411">
        <v>8.5</v>
      </c>
      <c r="E1342" s="411">
        <v>8.4</v>
      </c>
      <c r="F1342" s="411">
        <v>8.3000000000000007</v>
      </c>
      <c r="G1342" s="411">
        <v>8.1999999999999993</v>
      </c>
      <c r="H1342" s="411">
        <v>8.1</v>
      </c>
      <c r="I1342" s="411">
        <v>8</v>
      </c>
      <c r="J1342" s="783"/>
      <c r="K1342" s="783"/>
      <c r="L1342" s="783"/>
      <c r="M1342" s="783"/>
      <c r="N1342" s="411"/>
      <c r="O1342" s="411"/>
    </row>
    <row r="1343" spans="1:16" s="20" customFormat="1" ht="51" x14ac:dyDescent="0.2">
      <c r="A1343" s="881"/>
      <c r="B1343" s="794"/>
      <c r="C1343" s="32" t="s">
        <v>1281</v>
      </c>
      <c r="D1343" s="411">
        <v>5.0000000000000001E-3</v>
      </c>
      <c r="E1343" s="411">
        <v>5.0000000000000001E-3</v>
      </c>
      <c r="F1343" s="411">
        <v>5.0000000000000001E-3</v>
      </c>
      <c r="G1343" s="411">
        <v>5.0000000000000001E-3</v>
      </c>
      <c r="H1343" s="411">
        <v>5.0000000000000001E-3</v>
      </c>
      <c r="I1343" s="411">
        <v>5.0000000000000001E-3</v>
      </c>
      <c r="J1343" s="783"/>
      <c r="K1343" s="783"/>
      <c r="L1343" s="783"/>
      <c r="M1343" s="783"/>
      <c r="N1343" s="411" t="s">
        <v>1037</v>
      </c>
      <c r="O1343" s="411"/>
    </row>
    <row r="1344" spans="1:16" s="20" customFormat="1" x14ac:dyDescent="0.2">
      <c r="A1344" s="881"/>
      <c r="B1344" s="794"/>
      <c r="C1344" s="32" t="s">
        <v>1038</v>
      </c>
      <c r="D1344" s="411">
        <v>0.75</v>
      </c>
      <c r="E1344" s="411">
        <v>0.74</v>
      </c>
      <c r="F1344" s="411">
        <v>0.73</v>
      </c>
      <c r="G1344" s="411">
        <v>0.72</v>
      </c>
      <c r="H1344" s="411">
        <v>0.71</v>
      </c>
      <c r="I1344" s="411">
        <v>0.7</v>
      </c>
      <c r="J1344" s="783"/>
      <c r="K1344" s="783"/>
      <c r="L1344" s="783"/>
      <c r="M1344" s="783"/>
      <c r="N1344" s="411"/>
      <c r="O1344" s="411"/>
    </row>
    <row r="1345" spans="1:17" s="20" customFormat="1" x14ac:dyDescent="0.2">
      <c r="A1345" s="882"/>
      <c r="B1345" s="704"/>
      <c r="C1345" s="32" t="s">
        <v>1039</v>
      </c>
      <c r="D1345" s="411">
        <v>1.9</v>
      </c>
      <c r="E1345" s="411">
        <v>2</v>
      </c>
      <c r="F1345" s="411">
        <v>2.1</v>
      </c>
      <c r="G1345" s="411">
        <v>2.2000000000000002</v>
      </c>
      <c r="H1345" s="411">
        <v>2.2999999999999998</v>
      </c>
      <c r="I1345" s="411">
        <v>2.4</v>
      </c>
      <c r="J1345" s="784"/>
      <c r="K1345" s="784"/>
      <c r="L1345" s="784"/>
      <c r="M1345" s="784"/>
      <c r="N1345" s="411" t="s">
        <v>1040</v>
      </c>
      <c r="O1345" s="411"/>
    </row>
    <row r="1346" spans="1:17" s="20" customFormat="1" ht="63.75" x14ac:dyDescent="0.2">
      <c r="A1346" s="438">
        <v>211</v>
      </c>
      <c r="B1346" s="562" t="s">
        <v>3250</v>
      </c>
      <c r="C1346" s="88" t="s">
        <v>3113</v>
      </c>
      <c r="D1346" s="283">
        <v>0.9</v>
      </c>
      <c r="E1346" s="283">
        <v>1</v>
      </c>
      <c r="F1346" s="283">
        <v>1.05</v>
      </c>
      <c r="G1346" s="283">
        <v>1.1000000000000001</v>
      </c>
      <c r="H1346" s="283">
        <v>1.1499999999999999</v>
      </c>
      <c r="I1346" s="283">
        <v>1.2</v>
      </c>
      <c r="J1346" s="563">
        <f>J1347+J1362+J1368</f>
        <v>223.29999999999998</v>
      </c>
      <c r="K1346" s="563">
        <f>K1347+K1362+K1368</f>
        <v>12.200000000000001</v>
      </c>
      <c r="L1346" s="563">
        <f>L1347+L1362+L1368</f>
        <v>211.1</v>
      </c>
      <c r="M1346" s="563">
        <f>M1347+M1362+M1368</f>
        <v>0</v>
      </c>
      <c r="N1346" s="408" t="s">
        <v>1041</v>
      </c>
      <c r="O1346" s="283"/>
    </row>
    <row r="1347" spans="1:17" s="20" customFormat="1" ht="51" x14ac:dyDescent="0.2">
      <c r="A1347" s="877">
        <v>212</v>
      </c>
      <c r="B1347" s="683" t="s">
        <v>3251</v>
      </c>
      <c r="C1347" s="14" t="s">
        <v>3114</v>
      </c>
      <c r="D1347" s="284">
        <v>25</v>
      </c>
      <c r="E1347" s="284">
        <v>30</v>
      </c>
      <c r="F1347" s="284">
        <v>35</v>
      </c>
      <c r="G1347" s="284">
        <v>37</v>
      </c>
      <c r="H1347" s="284">
        <v>38</v>
      </c>
      <c r="I1347" s="284">
        <v>40</v>
      </c>
      <c r="J1347" s="817">
        <f>SUM(J1351:J1361)</f>
        <v>59.400000000000006</v>
      </c>
      <c r="K1347" s="817">
        <f>SUM(K1351:K1361)</f>
        <v>7.7</v>
      </c>
      <c r="L1347" s="817">
        <f>SUM(L1351:L1361)</f>
        <v>51.7</v>
      </c>
      <c r="M1347" s="817">
        <f>SUM(M1351:M1361)</f>
        <v>0</v>
      </c>
      <c r="N1347" s="410" t="s">
        <v>1037</v>
      </c>
      <c r="O1347" s="284"/>
    </row>
    <row r="1348" spans="1:17" s="20" customFormat="1" x14ac:dyDescent="0.2">
      <c r="A1348" s="878"/>
      <c r="B1348" s="684"/>
      <c r="C1348" s="193" t="s">
        <v>1043</v>
      </c>
      <c r="D1348" s="284">
        <v>15</v>
      </c>
      <c r="E1348" s="284">
        <v>20</v>
      </c>
      <c r="F1348" s="284">
        <v>25</v>
      </c>
      <c r="G1348" s="284">
        <v>30</v>
      </c>
      <c r="H1348" s="284">
        <v>33</v>
      </c>
      <c r="I1348" s="284">
        <v>35</v>
      </c>
      <c r="J1348" s="824"/>
      <c r="K1348" s="824"/>
      <c r="L1348" s="824"/>
      <c r="M1348" s="824"/>
      <c r="N1348" s="410"/>
      <c r="O1348" s="284"/>
    </row>
    <row r="1349" spans="1:17" s="20" customFormat="1" x14ac:dyDescent="0.2">
      <c r="A1349" s="878"/>
      <c r="B1349" s="684"/>
      <c r="C1349" s="193" t="s">
        <v>1044</v>
      </c>
      <c r="D1349" s="284">
        <v>12</v>
      </c>
      <c r="E1349" s="284">
        <v>15</v>
      </c>
      <c r="F1349" s="284">
        <v>17</v>
      </c>
      <c r="G1349" s="284">
        <v>20</v>
      </c>
      <c r="H1349" s="284">
        <v>22</v>
      </c>
      <c r="I1349" s="284">
        <v>25</v>
      </c>
      <c r="J1349" s="824"/>
      <c r="K1349" s="824"/>
      <c r="L1349" s="824"/>
      <c r="M1349" s="824"/>
      <c r="N1349" s="410"/>
      <c r="O1349" s="284"/>
    </row>
    <row r="1350" spans="1:17" s="20" customFormat="1" x14ac:dyDescent="0.2">
      <c r="A1350" s="879"/>
      <c r="B1350" s="685"/>
      <c r="C1350" s="193" t="s">
        <v>1045</v>
      </c>
      <c r="D1350" s="284">
        <v>10</v>
      </c>
      <c r="E1350" s="284">
        <v>9</v>
      </c>
      <c r="F1350" s="284">
        <v>8</v>
      </c>
      <c r="G1350" s="284">
        <v>7</v>
      </c>
      <c r="H1350" s="284">
        <v>7</v>
      </c>
      <c r="I1350" s="284">
        <v>6</v>
      </c>
      <c r="J1350" s="818"/>
      <c r="K1350" s="818"/>
      <c r="L1350" s="818"/>
      <c r="M1350" s="818"/>
      <c r="N1350" s="410"/>
      <c r="O1350" s="284"/>
    </row>
    <row r="1351" spans="1:17" s="20" customFormat="1" ht="25.5" x14ac:dyDescent="0.2">
      <c r="A1351" s="442" t="s">
        <v>2861</v>
      </c>
      <c r="B1351" s="304" t="s">
        <v>2330</v>
      </c>
      <c r="C1351" s="15" t="s">
        <v>1046</v>
      </c>
      <c r="D1351" s="27"/>
      <c r="E1351" s="38"/>
      <c r="F1351" s="38" t="s">
        <v>985</v>
      </c>
      <c r="G1351" s="38"/>
      <c r="H1351" s="38"/>
      <c r="I1351" s="38"/>
      <c r="J1351" s="105">
        <v>0.5</v>
      </c>
      <c r="K1351" s="105">
        <v>0.5</v>
      </c>
      <c r="L1351" s="105"/>
      <c r="M1351" s="105"/>
      <c r="N1351" s="121" t="s">
        <v>1047</v>
      </c>
      <c r="O1351" s="27" t="s">
        <v>1048</v>
      </c>
    </row>
    <row r="1352" spans="1:17" s="20" customFormat="1" ht="25.5" x14ac:dyDescent="0.2">
      <c r="A1352" s="442" t="s">
        <v>2862</v>
      </c>
      <c r="B1352" s="303" t="s">
        <v>2386</v>
      </c>
      <c r="C1352" s="15" t="s">
        <v>1049</v>
      </c>
      <c r="D1352" s="38"/>
      <c r="E1352" s="38"/>
      <c r="F1352" s="38" t="s">
        <v>21</v>
      </c>
      <c r="G1352" s="38"/>
      <c r="H1352" s="38"/>
      <c r="I1352" s="38"/>
      <c r="J1352" s="105">
        <v>0.2</v>
      </c>
      <c r="K1352" s="105">
        <v>0.2</v>
      </c>
      <c r="L1352" s="105"/>
      <c r="M1352" s="105"/>
      <c r="N1352" s="121" t="s">
        <v>1047</v>
      </c>
      <c r="O1352" s="38"/>
    </row>
    <row r="1353" spans="1:17" s="20" customFormat="1" ht="51" x14ac:dyDescent="0.2">
      <c r="A1353" s="442" t="s">
        <v>2863</v>
      </c>
      <c r="B1353" s="304" t="s">
        <v>2580</v>
      </c>
      <c r="C1353" s="15" t="s">
        <v>1050</v>
      </c>
      <c r="D1353" s="17" t="s">
        <v>80</v>
      </c>
      <c r="E1353" s="38" t="s">
        <v>21</v>
      </c>
      <c r="F1353" s="38" t="s">
        <v>21</v>
      </c>
      <c r="G1353" s="38" t="s">
        <v>21</v>
      </c>
      <c r="H1353" s="38"/>
      <c r="I1353" s="38"/>
      <c r="J1353" s="102">
        <v>0.5</v>
      </c>
      <c r="K1353" s="102"/>
      <c r="L1353" s="102">
        <v>0.5</v>
      </c>
      <c r="M1353" s="102"/>
      <c r="N1353" s="419" t="s">
        <v>1051</v>
      </c>
      <c r="O1353" s="27" t="s">
        <v>1048</v>
      </c>
      <c r="P1353" s="48"/>
      <c r="Q1353" s="48"/>
    </row>
    <row r="1354" spans="1:17" s="20" customFormat="1" ht="51" x14ac:dyDescent="0.2">
      <c r="A1354" s="442" t="s">
        <v>2864</v>
      </c>
      <c r="B1354" s="304" t="s">
        <v>2681</v>
      </c>
      <c r="C1354" s="15" t="s">
        <v>1540</v>
      </c>
      <c r="D1354" s="17"/>
      <c r="E1354" s="38" t="s">
        <v>21</v>
      </c>
      <c r="F1354" s="38" t="s">
        <v>21</v>
      </c>
      <c r="G1354" s="38"/>
      <c r="H1354" s="38"/>
      <c r="I1354" s="38"/>
      <c r="J1354" s="102">
        <v>2</v>
      </c>
      <c r="K1354" s="102">
        <v>1</v>
      </c>
      <c r="L1354" s="102">
        <v>1</v>
      </c>
      <c r="M1354" s="102"/>
      <c r="N1354" s="419" t="s">
        <v>1052</v>
      </c>
      <c r="O1354" s="27" t="s">
        <v>1048</v>
      </c>
      <c r="P1354" s="48"/>
      <c r="Q1354" s="48"/>
    </row>
    <row r="1355" spans="1:17" s="20" customFormat="1" ht="38.25" x14ac:dyDescent="0.2">
      <c r="A1355" s="442" t="s">
        <v>2865</v>
      </c>
      <c r="B1355" s="304" t="s">
        <v>2710</v>
      </c>
      <c r="C1355" s="15" t="s">
        <v>1053</v>
      </c>
      <c r="D1355" s="27"/>
      <c r="E1355" s="38" t="s">
        <v>21</v>
      </c>
      <c r="F1355" s="38"/>
      <c r="G1355" s="38"/>
      <c r="H1355" s="38"/>
      <c r="I1355" s="38"/>
      <c r="J1355" s="102">
        <v>31</v>
      </c>
      <c r="K1355" s="105"/>
      <c r="L1355" s="102">
        <v>31</v>
      </c>
      <c r="M1355" s="105"/>
      <c r="N1355" s="121" t="s">
        <v>1042</v>
      </c>
      <c r="O1355" s="27" t="s">
        <v>1054</v>
      </c>
    </row>
    <row r="1356" spans="1:17" s="20" customFormat="1" ht="63.75" x14ac:dyDescent="0.2">
      <c r="A1356" s="442" t="s">
        <v>2866</v>
      </c>
      <c r="B1356" s="304" t="s">
        <v>2809</v>
      </c>
      <c r="C1356" s="15" t="s">
        <v>1055</v>
      </c>
      <c r="D1356" s="27"/>
      <c r="E1356" s="38" t="s">
        <v>985</v>
      </c>
      <c r="F1356" s="38" t="s">
        <v>985</v>
      </c>
      <c r="G1356" s="38"/>
      <c r="H1356" s="38"/>
      <c r="I1356" s="38"/>
      <c r="J1356" s="101">
        <v>5</v>
      </c>
      <c r="K1356" s="105">
        <v>5</v>
      </c>
      <c r="L1356" s="102"/>
      <c r="M1356" s="105"/>
      <c r="N1356" s="121" t="s">
        <v>1042</v>
      </c>
      <c r="O1356" s="27"/>
    </row>
    <row r="1357" spans="1:17" s="20" customFormat="1" ht="51" x14ac:dyDescent="0.2">
      <c r="A1357" s="442" t="s">
        <v>2867</v>
      </c>
      <c r="B1357" s="303" t="s">
        <v>2124</v>
      </c>
      <c r="C1357" s="15" t="s">
        <v>1056</v>
      </c>
      <c r="D1357" s="38"/>
      <c r="E1357" s="38" t="s">
        <v>21</v>
      </c>
      <c r="F1357" s="38" t="s">
        <v>21</v>
      </c>
      <c r="G1357" s="38"/>
      <c r="H1357" s="38"/>
      <c r="I1357" s="38"/>
      <c r="J1357" s="105">
        <v>3</v>
      </c>
      <c r="K1357" s="105"/>
      <c r="L1357" s="105">
        <v>3</v>
      </c>
      <c r="M1357" s="105"/>
      <c r="N1357" s="419" t="s">
        <v>1057</v>
      </c>
      <c r="O1357" s="27" t="s">
        <v>1058</v>
      </c>
    </row>
    <row r="1358" spans="1:17" s="20" customFormat="1" ht="63.75" x14ac:dyDescent="0.2">
      <c r="A1358" s="442" t="s">
        <v>2868</v>
      </c>
      <c r="B1358" s="303" t="s">
        <v>2156</v>
      </c>
      <c r="C1358" s="15" t="s">
        <v>1059</v>
      </c>
      <c r="D1358" s="38" t="s">
        <v>1060</v>
      </c>
      <c r="E1358" s="38" t="s">
        <v>985</v>
      </c>
      <c r="F1358" s="38"/>
      <c r="G1358" s="38"/>
      <c r="H1358" s="38"/>
      <c r="I1358" s="38"/>
      <c r="J1358" s="105">
        <v>7.2</v>
      </c>
      <c r="K1358" s="105"/>
      <c r="L1358" s="102">
        <v>7.2</v>
      </c>
      <c r="M1358" s="105"/>
      <c r="N1358" s="419" t="s">
        <v>1047</v>
      </c>
      <c r="O1358" s="27" t="s">
        <v>1061</v>
      </c>
    </row>
    <row r="1359" spans="1:17" s="20" customFormat="1" ht="63.75" x14ac:dyDescent="0.2">
      <c r="A1359" s="442" t="s">
        <v>2869</v>
      </c>
      <c r="B1359" s="304" t="s">
        <v>2173</v>
      </c>
      <c r="C1359" s="15" t="s">
        <v>1062</v>
      </c>
      <c r="D1359" s="38"/>
      <c r="E1359" s="38" t="s">
        <v>21</v>
      </c>
      <c r="F1359" s="38" t="s">
        <v>21</v>
      </c>
      <c r="G1359" s="38" t="s">
        <v>21</v>
      </c>
      <c r="H1359" s="38"/>
      <c r="I1359" s="38"/>
      <c r="J1359" s="105">
        <v>5</v>
      </c>
      <c r="K1359" s="105"/>
      <c r="L1359" s="105">
        <v>5</v>
      </c>
      <c r="M1359" s="105"/>
      <c r="N1359" s="419" t="s">
        <v>1041</v>
      </c>
      <c r="O1359" s="38" t="s">
        <v>387</v>
      </c>
    </row>
    <row r="1360" spans="1:17" s="20" customFormat="1" ht="38.25" x14ac:dyDescent="0.2">
      <c r="A1360" s="442" t="s">
        <v>2870</v>
      </c>
      <c r="B1360" s="303" t="s">
        <v>2181</v>
      </c>
      <c r="C1360" s="15" t="s">
        <v>1540</v>
      </c>
      <c r="D1360" s="38"/>
      <c r="E1360" s="38" t="s">
        <v>21</v>
      </c>
      <c r="F1360" s="38"/>
      <c r="G1360" s="48"/>
      <c r="H1360" s="38"/>
      <c r="I1360" s="38"/>
      <c r="J1360" s="105">
        <v>4</v>
      </c>
      <c r="K1360" s="105">
        <v>1</v>
      </c>
      <c r="L1360" s="105">
        <v>3</v>
      </c>
      <c r="M1360" s="105"/>
      <c r="N1360" s="419" t="s">
        <v>1057</v>
      </c>
      <c r="O1360" s="27" t="s">
        <v>1048</v>
      </c>
    </row>
    <row r="1361" spans="1:17" s="20" customFormat="1" ht="76.5" x14ac:dyDescent="0.2">
      <c r="A1361" s="442" t="s">
        <v>2871</v>
      </c>
      <c r="B1361" s="303" t="s">
        <v>2194</v>
      </c>
      <c r="C1361" s="15" t="s">
        <v>1063</v>
      </c>
      <c r="D1361" s="38"/>
      <c r="E1361" s="38" t="s">
        <v>21</v>
      </c>
      <c r="F1361" s="38" t="s">
        <v>21</v>
      </c>
      <c r="G1361" s="38" t="s">
        <v>21</v>
      </c>
      <c r="H1361" s="38" t="s">
        <v>21</v>
      </c>
      <c r="I1361" s="38" t="s">
        <v>21</v>
      </c>
      <c r="J1361" s="105">
        <v>1</v>
      </c>
      <c r="K1361" s="105"/>
      <c r="L1361" s="105">
        <v>1</v>
      </c>
      <c r="M1361" s="105"/>
      <c r="N1361" s="419" t="s">
        <v>1064</v>
      </c>
      <c r="O1361" s="27" t="s">
        <v>1048</v>
      </c>
    </row>
    <row r="1362" spans="1:17" s="20" customFormat="1" ht="51" x14ac:dyDescent="0.2">
      <c r="A1362" s="877">
        <v>213</v>
      </c>
      <c r="B1362" s="683" t="s">
        <v>3252</v>
      </c>
      <c r="C1362" s="14" t="s">
        <v>3115</v>
      </c>
      <c r="D1362" s="284">
        <v>1</v>
      </c>
      <c r="E1362" s="284">
        <v>2</v>
      </c>
      <c r="F1362" s="284">
        <v>2</v>
      </c>
      <c r="G1362" s="284">
        <v>3</v>
      </c>
      <c r="H1362" s="284">
        <v>3</v>
      </c>
      <c r="I1362" s="284">
        <v>3</v>
      </c>
      <c r="J1362" s="817">
        <f>SUM(J1364:J1367)</f>
        <v>163.19999999999999</v>
      </c>
      <c r="K1362" s="817">
        <f>SUM(K1364:K1367)</f>
        <v>4.2</v>
      </c>
      <c r="L1362" s="817">
        <f>SUM(L1364:L1367)</f>
        <v>159</v>
      </c>
      <c r="M1362" s="817">
        <f>SUM(M1364:M1367)</f>
        <v>0</v>
      </c>
      <c r="N1362" s="410" t="s">
        <v>1042</v>
      </c>
      <c r="O1362" s="284"/>
    </row>
    <row r="1363" spans="1:17" s="20" customFormat="1" ht="51" x14ac:dyDescent="0.2">
      <c r="A1363" s="879"/>
      <c r="B1363" s="685"/>
      <c r="C1363" s="14" t="s">
        <v>1065</v>
      </c>
      <c r="D1363" s="284">
        <v>2</v>
      </c>
      <c r="E1363" s="284">
        <v>5</v>
      </c>
      <c r="F1363" s="284">
        <v>6</v>
      </c>
      <c r="G1363" s="284">
        <v>7</v>
      </c>
      <c r="H1363" s="284">
        <v>8</v>
      </c>
      <c r="I1363" s="284">
        <v>9</v>
      </c>
      <c r="J1363" s="818"/>
      <c r="K1363" s="818"/>
      <c r="L1363" s="818"/>
      <c r="M1363" s="818"/>
      <c r="N1363" s="410" t="s">
        <v>1042</v>
      </c>
      <c r="O1363" s="284"/>
    </row>
    <row r="1364" spans="1:17" s="20" customFormat="1" ht="51" x14ac:dyDescent="0.2">
      <c r="A1364" s="442" t="s">
        <v>2861</v>
      </c>
      <c r="B1364" s="304" t="s">
        <v>2331</v>
      </c>
      <c r="C1364" s="15" t="s">
        <v>1066</v>
      </c>
      <c r="D1364" s="17"/>
      <c r="E1364" s="27"/>
      <c r="F1364" s="38"/>
      <c r="G1364" s="38" t="s">
        <v>21</v>
      </c>
      <c r="H1364" s="38" t="s">
        <v>21</v>
      </c>
      <c r="I1364" s="38"/>
      <c r="J1364" s="102">
        <v>2</v>
      </c>
      <c r="K1364" s="102"/>
      <c r="L1364" s="102">
        <v>2</v>
      </c>
      <c r="M1364" s="102"/>
      <c r="N1364" s="419" t="s">
        <v>1067</v>
      </c>
      <c r="O1364" s="27" t="s">
        <v>1048</v>
      </c>
      <c r="P1364" s="48"/>
      <c r="Q1364" s="48"/>
    </row>
    <row r="1365" spans="1:17" s="20" customFormat="1" ht="76.5" x14ac:dyDescent="0.2">
      <c r="A1365" s="442" t="s">
        <v>2862</v>
      </c>
      <c r="B1365" s="304" t="s">
        <v>2469</v>
      </c>
      <c r="C1365" s="15" t="s">
        <v>1068</v>
      </c>
      <c r="D1365" s="77"/>
      <c r="E1365" s="27"/>
      <c r="F1365" s="38" t="s">
        <v>21</v>
      </c>
      <c r="G1365" s="38" t="s">
        <v>21</v>
      </c>
      <c r="H1365" s="38" t="s">
        <v>21</v>
      </c>
      <c r="I1365" s="38"/>
      <c r="J1365" s="102">
        <v>155</v>
      </c>
      <c r="K1365" s="102"/>
      <c r="L1365" s="102">
        <v>155</v>
      </c>
      <c r="M1365" s="102"/>
      <c r="N1365" s="419" t="s">
        <v>1069</v>
      </c>
      <c r="O1365" s="27" t="s">
        <v>1070</v>
      </c>
      <c r="P1365" s="48"/>
      <c r="Q1365" s="48"/>
    </row>
    <row r="1366" spans="1:17" s="20" customFormat="1" ht="76.5" x14ac:dyDescent="0.2">
      <c r="A1366" s="442" t="s">
        <v>2863</v>
      </c>
      <c r="B1366" s="304" t="s">
        <v>2581</v>
      </c>
      <c r="C1366" s="15" t="s">
        <v>1541</v>
      </c>
      <c r="D1366" s="17"/>
      <c r="E1366" s="38" t="s">
        <v>21</v>
      </c>
      <c r="F1366" s="38" t="s">
        <v>21</v>
      </c>
      <c r="G1366" s="38" t="s">
        <v>21</v>
      </c>
      <c r="H1366" s="38"/>
      <c r="I1366" s="38"/>
      <c r="J1366" s="101">
        <v>4.2</v>
      </c>
      <c r="K1366" s="102">
        <v>4.2</v>
      </c>
      <c r="L1366" s="102"/>
      <c r="M1366" s="102"/>
      <c r="N1366" s="419" t="s">
        <v>1071</v>
      </c>
      <c r="O1366" s="27"/>
      <c r="P1366" s="48"/>
      <c r="Q1366" s="48"/>
    </row>
    <row r="1367" spans="1:17" s="20" customFormat="1" ht="89.25" x14ac:dyDescent="0.2">
      <c r="A1367" s="442" t="s">
        <v>2864</v>
      </c>
      <c r="B1367" s="304" t="s">
        <v>2682</v>
      </c>
      <c r="C1367" s="15" t="s">
        <v>1072</v>
      </c>
      <c r="D1367" s="17"/>
      <c r="E1367" s="38" t="s">
        <v>21</v>
      </c>
      <c r="F1367" s="38" t="s">
        <v>21</v>
      </c>
      <c r="G1367" s="38"/>
      <c r="H1367" s="38"/>
      <c r="I1367" s="38"/>
      <c r="J1367" s="102">
        <v>2</v>
      </c>
      <c r="K1367" s="102"/>
      <c r="L1367" s="102">
        <v>2</v>
      </c>
      <c r="M1367" s="102"/>
      <c r="N1367" s="419" t="s">
        <v>1073</v>
      </c>
      <c r="O1367" s="27" t="s">
        <v>1048</v>
      </c>
      <c r="P1367" s="48"/>
      <c r="Q1367" s="48"/>
    </row>
    <row r="1368" spans="1:17" s="20" customFormat="1" ht="63.75" x14ac:dyDescent="0.2">
      <c r="A1368" s="877">
        <v>214</v>
      </c>
      <c r="B1368" s="683" t="s">
        <v>3253</v>
      </c>
      <c r="C1368" s="14" t="s">
        <v>3116</v>
      </c>
      <c r="D1368" s="287">
        <v>20</v>
      </c>
      <c r="E1368" s="282">
        <v>25</v>
      </c>
      <c r="F1368" s="284">
        <v>30</v>
      </c>
      <c r="G1368" s="284">
        <v>35</v>
      </c>
      <c r="H1368" s="284">
        <v>40</v>
      </c>
      <c r="I1368" s="284">
        <v>45</v>
      </c>
      <c r="J1368" s="771">
        <f>SUM(J1370:J1372)</f>
        <v>0.7</v>
      </c>
      <c r="K1368" s="771">
        <f>SUM(K1370:K1372)</f>
        <v>0.3</v>
      </c>
      <c r="L1368" s="771">
        <f>SUM(L1370:L1372)</f>
        <v>0.4</v>
      </c>
      <c r="M1368" s="771">
        <f>SUM(M1370:M1372)</f>
        <v>0</v>
      </c>
      <c r="N1368" s="415" t="s">
        <v>1041</v>
      </c>
      <c r="O1368" s="282" t="s">
        <v>1074</v>
      </c>
      <c r="P1368" s="48"/>
      <c r="Q1368" s="48"/>
    </row>
    <row r="1369" spans="1:17" s="20" customFormat="1" x14ac:dyDescent="0.2">
      <c r="A1369" s="879"/>
      <c r="B1369" s="685"/>
      <c r="C1369" s="194" t="s">
        <v>1075</v>
      </c>
      <c r="D1369" s="287">
        <v>15</v>
      </c>
      <c r="E1369" s="282">
        <v>20</v>
      </c>
      <c r="F1369" s="284">
        <v>25</v>
      </c>
      <c r="G1369" s="284">
        <v>30</v>
      </c>
      <c r="H1369" s="284">
        <v>35</v>
      </c>
      <c r="I1369" s="284">
        <v>40</v>
      </c>
      <c r="J1369" s="772"/>
      <c r="K1369" s="772"/>
      <c r="L1369" s="772"/>
      <c r="M1369" s="772"/>
      <c r="N1369" s="415" t="s">
        <v>1041</v>
      </c>
      <c r="O1369" s="282" t="s">
        <v>1074</v>
      </c>
      <c r="P1369" s="48"/>
      <c r="Q1369" s="48"/>
    </row>
    <row r="1370" spans="1:17" s="20" customFormat="1" ht="51" x14ac:dyDescent="0.2">
      <c r="A1370" s="442" t="s">
        <v>2861</v>
      </c>
      <c r="B1370" s="304" t="s">
        <v>2332</v>
      </c>
      <c r="C1370" s="15" t="s">
        <v>1076</v>
      </c>
      <c r="D1370" s="27"/>
      <c r="E1370" s="38" t="s">
        <v>21</v>
      </c>
      <c r="F1370" s="38" t="s">
        <v>21</v>
      </c>
      <c r="G1370" s="38"/>
      <c r="H1370" s="38"/>
      <c r="I1370" s="38"/>
      <c r="J1370" s="102">
        <v>0.2</v>
      </c>
      <c r="K1370" s="102"/>
      <c r="L1370" s="102">
        <v>0.2</v>
      </c>
      <c r="M1370" s="102"/>
      <c r="N1370" s="419" t="s">
        <v>1052</v>
      </c>
      <c r="O1370" s="27" t="s">
        <v>498</v>
      </c>
      <c r="P1370" s="48"/>
      <c r="Q1370" s="48"/>
    </row>
    <row r="1371" spans="1:17" s="20" customFormat="1" ht="51" x14ac:dyDescent="0.2">
      <c r="A1371" s="442" t="s">
        <v>2862</v>
      </c>
      <c r="B1371" s="303" t="s">
        <v>2470</v>
      </c>
      <c r="C1371" s="15" t="s">
        <v>1077</v>
      </c>
      <c r="D1371" s="38"/>
      <c r="E1371" s="38" t="s">
        <v>21</v>
      </c>
      <c r="F1371" s="38" t="s">
        <v>21</v>
      </c>
      <c r="G1371" s="38" t="s">
        <v>21</v>
      </c>
      <c r="H1371" s="38" t="s">
        <v>21</v>
      </c>
      <c r="I1371" s="38" t="s">
        <v>21</v>
      </c>
      <c r="J1371" s="105">
        <v>0.3</v>
      </c>
      <c r="K1371" s="105">
        <v>0.3</v>
      </c>
      <c r="L1371" s="105"/>
      <c r="M1371" s="105"/>
      <c r="N1371" s="419" t="s">
        <v>1078</v>
      </c>
      <c r="O1371" s="38"/>
    </row>
    <row r="1372" spans="1:17" s="20" customFormat="1" ht="38.25" x14ac:dyDescent="0.2">
      <c r="A1372" s="442" t="s">
        <v>2863</v>
      </c>
      <c r="B1372" s="303" t="s">
        <v>2582</v>
      </c>
      <c r="C1372" s="15" t="s">
        <v>1079</v>
      </c>
      <c r="D1372" s="38"/>
      <c r="E1372" s="38" t="s">
        <v>21</v>
      </c>
      <c r="F1372" s="38" t="s">
        <v>21</v>
      </c>
      <c r="G1372" s="38" t="s">
        <v>21</v>
      </c>
      <c r="H1372" s="38" t="s">
        <v>21</v>
      </c>
      <c r="I1372" s="38" t="s">
        <v>21</v>
      </c>
      <c r="J1372" s="105">
        <v>0.2</v>
      </c>
      <c r="K1372" s="105"/>
      <c r="L1372" s="105">
        <v>0.2</v>
      </c>
      <c r="M1372" s="105"/>
      <c r="N1372" s="419" t="s">
        <v>1080</v>
      </c>
      <c r="O1372" s="27" t="s">
        <v>1048</v>
      </c>
    </row>
    <row r="1373" spans="1:17" s="20" customFormat="1" ht="38.25" x14ac:dyDescent="0.2">
      <c r="A1373" s="877">
        <v>215</v>
      </c>
      <c r="B1373" s="692" t="s">
        <v>3254</v>
      </c>
      <c r="C1373" s="13" t="s">
        <v>3117</v>
      </c>
      <c r="D1373" s="283">
        <v>1.5</v>
      </c>
      <c r="E1373" s="283">
        <v>1.5</v>
      </c>
      <c r="F1373" s="283">
        <v>1.5</v>
      </c>
      <c r="G1373" s="283">
        <v>1.5</v>
      </c>
      <c r="H1373" s="283">
        <v>1.5</v>
      </c>
      <c r="I1373" s="283">
        <v>1.5</v>
      </c>
      <c r="J1373" s="821">
        <f>J1376</f>
        <v>309</v>
      </c>
      <c r="K1373" s="821">
        <f>K1376</f>
        <v>0</v>
      </c>
      <c r="L1373" s="821">
        <f>L1376</f>
        <v>309</v>
      </c>
      <c r="M1373" s="821">
        <f>M1376</f>
        <v>0</v>
      </c>
      <c r="N1373" s="283"/>
      <c r="O1373" s="283"/>
    </row>
    <row r="1374" spans="1:17" s="20" customFormat="1" ht="89.25" x14ac:dyDescent="0.2">
      <c r="A1374" s="878"/>
      <c r="B1374" s="759"/>
      <c r="C1374" s="427" t="s">
        <v>3118</v>
      </c>
      <c r="D1374" s="195">
        <v>0.6</v>
      </c>
      <c r="E1374" s="406">
        <v>62</v>
      </c>
      <c r="F1374" s="406">
        <v>65</v>
      </c>
      <c r="G1374" s="406">
        <v>67</v>
      </c>
      <c r="H1374" s="406">
        <v>69</v>
      </c>
      <c r="I1374" s="195">
        <v>0.75</v>
      </c>
      <c r="J1374" s="822"/>
      <c r="K1374" s="822"/>
      <c r="L1374" s="822"/>
      <c r="M1374" s="822"/>
      <c r="N1374" s="408" t="s">
        <v>1041</v>
      </c>
      <c r="O1374" s="406"/>
    </row>
    <row r="1375" spans="1:17" s="20" customFormat="1" ht="51" x14ac:dyDescent="0.2">
      <c r="A1375" s="879"/>
      <c r="B1375" s="693"/>
      <c r="C1375" s="13" t="s">
        <v>1282</v>
      </c>
      <c r="D1375" s="196">
        <v>0.55000000000000004</v>
      </c>
      <c r="E1375" s="283">
        <v>58</v>
      </c>
      <c r="F1375" s="283">
        <v>61</v>
      </c>
      <c r="G1375" s="283">
        <v>64</v>
      </c>
      <c r="H1375" s="283">
        <v>67</v>
      </c>
      <c r="I1375" s="196">
        <v>0.72</v>
      </c>
      <c r="J1375" s="823"/>
      <c r="K1375" s="823"/>
      <c r="L1375" s="823"/>
      <c r="M1375" s="823"/>
      <c r="N1375" s="408" t="s">
        <v>1041</v>
      </c>
      <c r="O1375" s="283"/>
    </row>
    <row r="1376" spans="1:17" s="20" customFormat="1" ht="38.25" x14ac:dyDescent="0.2">
      <c r="A1376" s="877">
        <v>216</v>
      </c>
      <c r="B1376" s="683" t="s">
        <v>3255</v>
      </c>
      <c r="C1376" s="14" t="s">
        <v>3119</v>
      </c>
      <c r="D1376" s="284">
        <v>20</v>
      </c>
      <c r="E1376" s="284">
        <v>22</v>
      </c>
      <c r="F1376" s="284">
        <v>25</v>
      </c>
      <c r="G1376" s="284">
        <v>28</v>
      </c>
      <c r="H1376" s="284">
        <v>35</v>
      </c>
      <c r="I1376" s="284">
        <v>39</v>
      </c>
      <c r="J1376" s="817">
        <f>SUM(J1378:J1379)</f>
        <v>309</v>
      </c>
      <c r="K1376" s="817">
        <f>SUM(K1378:K1379)</f>
        <v>0</v>
      </c>
      <c r="L1376" s="817">
        <f>SUM(L1378:L1379)</f>
        <v>309</v>
      </c>
      <c r="M1376" s="817">
        <f>SUM(M1378:M1379)</f>
        <v>0</v>
      </c>
      <c r="N1376" s="415" t="s">
        <v>1041</v>
      </c>
      <c r="O1376" s="284"/>
      <c r="P1376" s="51"/>
    </row>
    <row r="1377" spans="1:16" s="20" customFormat="1" x14ac:dyDescent="0.2">
      <c r="A1377" s="879"/>
      <c r="B1377" s="685"/>
      <c r="C1377" s="14" t="s">
        <v>1081</v>
      </c>
      <c r="D1377" s="284">
        <v>15</v>
      </c>
      <c r="E1377" s="284">
        <v>14</v>
      </c>
      <c r="F1377" s="284">
        <v>13</v>
      </c>
      <c r="G1377" s="284">
        <v>12</v>
      </c>
      <c r="H1377" s="284">
        <v>10</v>
      </c>
      <c r="I1377" s="284">
        <v>9</v>
      </c>
      <c r="J1377" s="818"/>
      <c r="K1377" s="818"/>
      <c r="L1377" s="818"/>
      <c r="M1377" s="818"/>
      <c r="N1377" s="415" t="s">
        <v>1041</v>
      </c>
      <c r="O1377" s="284"/>
      <c r="P1377" s="51"/>
    </row>
    <row r="1378" spans="1:16" s="20" customFormat="1" ht="38.25" x14ac:dyDescent="0.2">
      <c r="A1378" s="442" t="s">
        <v>2861</v>
      </c>
      <c r="B1378" s="303" t="s">
        <v>2333</v>
      </c>
      <c r="C1378" s="15" t="s">
        <v>1082</v>
      </c>
      <c r="D1378" s="27"/>
      <c r="E1378" s="38"/>
      <c r="F1378" s="38" t="s">
        <v>21</v>
      </c>
      <c r="G1378" s="38" t="s">
        <v>21</v>
      </c>
      <c r="H1378" s="38" t="s">
        <v>21</v>
      </c>
      <c r="I1378" s="38" t="s">
        <v>21</v>
      </c>
      <c r="J1378" s="102">
        <v>103</v>
      </c>
      <c r="K1378" s="105"/>
      <c r="L1378" s="102">
        <v>103</v>
      </c>
      <c r="M1378" s="105"/>
      <c r="N1378" s="121" t="s">
        <v>1042</v>
      </c>
      <c r="O1378" s="27" t="s">
        <v>1083</v>
      </c>
    </row>
    <row r="1379" spans="1:16" s="20" customFormat="1" ht="38.25" x14ac:dyDescent="0.2">
      <c r="A1379" s="436" t="s">
        <v>2862</v>
      </c>
      <c r="B1379" s="325" t="s">
        <v>2471</v>
      </c>
      <c r="C1379" s="49" t="s">
        <v>1084</v>
      </c>
      <c r="D1379" s="418"/>
      <c r="E1379" s="73" t="s">
        <v>21</v>
      </c>
      <c r="F1379" s="73" t="s">
        <v>21</v>
      </c>
      <c r="G1379" s="73" t="s">
        <v>21</v>
      </c>
      <c r="H1379" s="73" t="s">
        <v>21</v>
      </c>
      <c r="I1379" s="73"/>
      <c r="J1379" s="213">
        <v>206</v>
      </c>
      <c r="K1379" s="126"/>
      <c r="L1379" s="213">
        <v>206</v>
      </c>
      <c r="M1379" s="126"/>
      <c r="N1379" s="564" t="s">
        <v>1042</v>
      </c>
      <c r="O1379" s="201" t="s">
        <v>1085</v>
      </c>
    </row>
    <row r="1380" spans="1:16" s="58" customFormat="1" x14ac:dyDescent="0.2">
      <c r="A1380" s="403"/>
      <c r="B1380" s="624" t="s">
        <v>1293</v>
      </c>
      <c r="C1380" s="624"/>
      <c r="D1380" s="624"/>
      <c r="E1380" s="624"/>
      <c r="F1380" s="624"/>
      <c r="G1380" s="624"/>
      <c r="H1380" s="624"/>
      <c r="I1380" s="624"/>
      <c r="J1380" s="500">
        <f>J1346+J1373</f>
        <v>532.29999999999995</v>
      </c>
      <c r="K1380" s="500">
        <f>K1346+K1373</f>
        <v>12.200000000000001</v>
      </c>
      <c r="L1380" s="500">
        <f>L1346+L1373</f>
        <v>520.1</v>
      </c>
      <c r="M1380" s="500">
        <f>M1346+M1373</f>
        <v>0</v>
      </c>
      <c r="N1380" s="493"/>
      <c r="O1380" s="493"/>
      <c r="P1380" s="63"/>
    </row>
    <row r="1381" spans="1:16" s="58" customFormat="1" ht="13.5" thickBot="1" x14ac:dyDescent="0.25">
      <c r="A1381" s="403"/>
      <c r="B1381" s="624" t="s">
        <v>1294</v>
      </c>
      <c r="C1381" s="624"/>
      <c r="D1381" s="624"/>
      <c r="E1381" s="624"/>
      <c r="F1381" s="624"/>
      <c r="G1381" s="624"/>
      <c r="H1381" s="624"/>
      <c r="I1381" s="624"/>
      <c r="J1381" s="559">
        <f>SUM(K1381:M1381)</f>
        <v>100.00000000000001</v>
      </c>
      <c r="K1381" s="500">
        <f>K1380/$J1380*100</f>
        <v>2.2919406349802744</v>
      </c>
      <c r="L1381" s="500">
        <f>L1380/$J1380*100</f>
        <v>97.708059365019736</v>
      </c>
      <c r="M1381" s="500">
        <f>M1380/$J1380*100</f>
        <v>0</v>
      </c>
      <c r="N1381" s="493"/>
      <c r="O1381" s="148"/>
      <c r="P1381" s="63"/>
    </row>
    <row r="1382" spans="1:16" s="20" customFormat="1" ht="51" x14ac:dyDescent="0.2">
      <c r="A1382" s="881">
        <v>217</v>
      </c>
      <c r="B1382" s="840" t="s">
        <v>3256</v>
      </c>
      <c r="C1382" s="13" t="s">
        <v>3120</v>
      </c>
      <c r="D1382" s="290">
        <v>4</v>
      </c>
      <c r="E1382" s="283">
        <v>3.8</v>
      </c>
      <c r="F1382" s="283">
        <v>3.7</v>
      </c>
      <c r="G1382" s="283">
        <v>3.6</v>
      </c>
      <c r="H1382" s="283">
        <v>3.5</v>
      </c>
      <c r="I1382" s="283">
        <v>3.4</v>
      </c>
      <c r="J1382" s="819">
        <f>J1384+J1389+J1398+J1408</f>
        <v>68.400000000000006</v>
      </c>
      <c r="K1382" s="819">
        <f>K1384+K1389+K1398+K1408</f>
        <v>24.299999999999997</v>
      </c>
      <c r="L1382" s="819">
        <f>L1384+L1389+L1398+L1408</f>
        <v>44.1</v>
      </c>
      <c r="M1382" s="819">
        <f>M1384+M1389+M1398+M1408</f>
        <v>0</v>
      </c>
      <c r="N1382" s="406" t="s">
        <v>1087</v>
      </c>
      <c r="O1382" s="289"/>
    </row>
    <row r="1383" spans="1:16" s="20" customFormat="1" ht="89.25" x14ac:dyDescent="0.2">
      <c r="A1383" s="882"/>
      <c r="B1383" s="610"/>
      <c r="C1383" s="13" t="s">
        <v>1086</v>
      </c>
      <c r="D1383" s="156">
        <v>20</v>
      </c>
      <c r="E1383" s="156">
        <v>25</v>
      </c>
      <c r="F1383" s="156">
        <v>30</v>
      </c>
      <c r="G1383" s="156">
        <v>35</v>
      </c>
      <c r="H1383" s="156">
        <v>40</v>
      </c>
      <c r="I1383" s="156">
        <v>45</v>
      </c>
      <c r="J1383" s="820"/>
      <c r="K1383" s="820"/>
      <c r="L1383" s="820"/>
      <c r="M1383" s="820"/>
      <c r="N1383" s="406" t="s">
        <v>1087</v>
      </c>
      <c r="O1383" s="289"/>
    </row>
    <row r="1384" spans="1:16" s="20" customFormat="1" ht="38.25" x14ac:dyDescent="0.2">
      <c r="A1384" s="431">
        <v>218</v>
      </c>
      <c r="B1384" s="486" t="s">
        <v>3257</v>
      </c>
      <c r="C1384" s="14" t="s">
        <v>3121</v>
      </c>
      <c r="D1384" s="284">
        <v>30</v>
      </c>
      <c r="E1384" s="284">
        <v>35</v>
      </c>
      <c r="F1384" s="284">
        <v>40</v>
      </c>
      <c r="G1384" s="284">
        <v>45</v>
      </c>
      <c r="H1384" s="284">
        <v>50</v>
      </c>
      <c r="I1384" s="284">
        <v>55</v>
      </c>
      <c r="J1384" s="490">
        <f>SUM(J1385:J1388)</f>
        <v>8.8000000000000007</v>
      </c>
      <c r="K1384" s="490">
        <f>SUM(K1385:K1388)</f>
        <v>0</v>
      </c>
      <c r="L1384" s="490">
        <f>SUM(L1385:L1388)</f>
        <v>8.8000000000000007</v>
      </c>
      <c r="M1384" s="490">
        <f>SUM(M1385:M1388)</f>
        <v>0</v>
      </c>
      <c r="N1384" s="410" t="s">
        <v>1087</v>
      </c>
      <c r="O1384" s="284"/>
    </row>
    <row r="1385" spans="1:16" s="20" customFormat="1" ht="89.25" x14ac:dyDescent="0.2">
      <c r="A1385" s="436" t="s">
        <v>2861</v>
      </c>
      <c r="B1385" s="164" t="s">
        <v>2334</v>
      </c>
      <c r="C1385" s="15" t="s">
        <v>1088</v>
      </c>
      <c r="D1385" s="38"/>
      <c r="E1385" s="38" t="s">
        <v>21</v>
      </c>
      <c r="F1385" s="38" t="s">
        <v>21</v>
      </c>
      <c r="G1385" s="38"/>
      <c r="H1385" s="38"/>
      <c r="I1385" s="38"/>
      <c r="J1385" s="105">
        <v>0.2</v>
      </c>
      <c r="K1385" s="105"/>
      <c r="L1385" s="105">
        <v>0.2</v>
      </c>
      <c r="M1385" s="105"/>
      <c r="N1385" s="121" t="s">
        <v>1089</v>
      </c>
      <c r="O1385" s="38" t="s">
        <v>498</v>
      </c>
    </row>
    <row r="1386" spans="1:16" s="20" customFormat="1" ht="38.25" x14ac:dyDescent="0.2">
      <c r="A1386" s="436" t="s">
        <v>2862</v>
      </c>
      <c r="B1386" s="164" t="s">
        <v>2472</v>
      </c>
      <c r="C1386" s="15" t="s">
        <v>1542</v>
      </c>
      <c r="D1386" s="38"/>
      <c r="E1386" s="38" t="s">
        <v>21</v>
      </c>
      <c r="F1386" s="38"/>
      <c r="G1386" s="38"/>
      <c r="H1386" s="38"/>
      <c r="I1386" s="38"/>
      <c r="J1386" s="105">
        <v>0.1</v>
      </c>
      <c r="K1386" s="105"/>
      <c r="L1386" s="105">
        <v>0.1</v>
      </c>
      <c r="M1386" s="105"/>
      <c r="N1386" s="121" t="s">
        <v>1087</v>
      </c>
      <c r="O1386" s="38" t="s">
        <v>375</v>
      </c>
    </row>
    <row r="1387" spans="1:16" s="20" customFormat="1" ht="51" x14ac:dyDescent="0.2">
      <c r="A1387" s="436" t="s">
        <v>2863</v>
      </c>
      <c r="B1387" s="164" t="s">
        <v>2583</v>
      </c>
      <c r="C1387" s="15" t="s">
        <v>1090</v>
      </c>
      <c r="D1387" s="38"/>
      <c r="E1387" s="38"/>
      <c r="F1387" s="38" t="s">
        <v>21</v>
      </c>
      <c r="G1387" s="38" t="s">
        <v>21</v>
      </c>
      <c r="H1387" s="38"/>
      <c r="I1387" s="38"/>
      <c r="J1387" s="105">
        <v>0.5</v>
      </c>
      <c r="K1387" s="105"/>
      <c r="L1387" s="105">
        <v>0.5</v>
      </c>
      <c r="M1387" s="105"/>
      <c r="N1387" s="121" t="s">
        <v>1087</v>
      </c>
      <c r="O1387" s="38" t="s">
        <v>1091</v>
      </c>
    </row>
    <row r="1388" spans="1:16" s="20" customFormat="1" ht="51" x14ac:dyDescent="0.2">
      <c r="A1388" s="436" t="s">
        <v>2864</v>
      </c>
      <c r="B1388" s="164" t="s">
        <v>2683</v>
      </c>
      <c r="C1388" s="15" t="s">
        <v>1092</v>
      </c>
      <c r="D1388" s="38"/>
      <c r="E1388" s="38" t="s">
        <v>21</v>
      </c>
      <c r="F1388" s="38" t="s">
        <v>21</v>
      </c>
      <c r="G1388" s="38" t="s">
        <v>21</v>
      </c>
      <c r="H1388" s="38" t="s">
        <v>21</v>
      </c>
      <c r="I1388" s="48"/>
      <c r="J1388" s="105">
        <v>8</v>
      </c>
      <c r="K1388" s="105"/>
      <c r="L1388" s="105">
        <v>8</v>
      </c>
      <c r="M1388" s="105"/>
      <c r="N1388" s="121" t="s">
        <v>1087</v>
      </c>
      <c r="O1388" s="38" t="s">
        <v>498</v>
      </c>
    </row>
    <row r="1389" spans="1:16" s="20" customFormat="1" ht="51" x14ac:dyDescent="0.2">
      <c r="A1389" s="877">
        <v>219</v>
      </c>
      <c r="B1389" s="683" t="s">
        <v>3258</v>
      </c>
      <c r="C1389" s="14" t="s">
        <v>3122</v>
      </c>
      <c r="D1389" s="284">
        <v>1.8</v>
      </c>
      <c r="E1389" s="284">
        <v>2.4</v>
      </c>
      <c r="F1389" s="284">
        <v>2.8</v>
      </c>
      <c r="G1389" s="284">
        <v>3.5</v>
      </c>
      <c r="H1389" s="284">
        <v>4.0999999999999996</v>
      </c>
      <c r="I1389" s="284">
        <v>6.4</v>
      </c>
      <c r="J1389" s="817">
        <f>SUM(J1392:J1397)</f>
        <v>27.2</v>
      </c>
      <c r="K1389" s="817">
        <f>SUM(K1392:K1397)</f>
        <v>10.199999999999999</v>
      </c>
      <c r="L1389" s="817">
        <f>SUM(L1392:L1397)</f>
        <v>17</v>
      </c>
      <c r="M1389" s="817">
        <f>SUM(M1392:M1397)</f>
        <v>0</v>
      </c>
      <c r="N1389" s="410" t="s">
        <v>1093</v>
      </c>
      <c r="O1389" s="284"/>
    </row>
    <row r="1390" spans="1:16" s="20" customFormat="1" ht="51" x14ac:dyDescent="0.2">
      <c r="A1390" s="878"/>
      <c r="B1390" s="684"/>
      <c r="C1390" s="14" t="s">
        <v>1094</v>
      </c>
      <c r="D1390" s="284">
        <v>1.2</v>
      </c>
      <c r="E1390" s="284">
        <v>1.22</v>
      </c>
      <c r="F1390" s="284">
        <v>1.3</v>
      </c>
      <c r="G1390" s="284">
        <v>1.5</v>
      </c>
      <c r="H1390" s="284">
        <v>1.6</v>
      </c>
      <c r="I1390" s="284">
        <v>1.8</v>
      </c>
      <c r="J1390" s="824"/>
      <c r="K1390" s="824"/>
      <c r="L1390" s="824"/>
      <c r="M1390" s="824"/>
      <c r="N1390" s="410" t="s">
        <v>1095</v>
      </c>
      <c r="O1390" s="284"/>
    </row>
    <row r="1391" spans="1:16" s="20" customFormat="1" ht="25.5" x14ac:dyDescent="0.2">
      <c r="A1391" s="879"/>
      <c r="B1391" s="685"/>
      <c r="C1391" s="14" t="s">
        <v>1096</v>
      </c>
      <c r="D1391" s="284">
        <v>3</v>
      </c>
      <c r="E1391" s="284">
        <v>3.3</v>
      </c>
      <c r="F1391" s="284">
        <v>4</v>
      </c>
      <c r="G1391" s="284">
        <v>4.2</v>
      </c>
      <c r="H1391" s="284">
        <v>4.7</v>
      </c>
      <c r="I1391" s="284">
        <v>5.3</v>
      </c>
      <c r="J1391" s="818"/>
      <c r="K1391" s="818"/>
      <c r="L1391" s="818"/>
      <c r="M1391" s="818"/>
      <c r="N1391" s="410" t="s">
        <v>1093</v>
      </c>
      <c r="O1391" s="284"/>
    </row>
    <row r="1392" spans="1:16" s="20" customFormat="1" ht="51" x14ac:dyDescent="0.2">
      <c r="A1392" s="436" t="s">
        <v>2861</v>
      </c>
      <c r="B1392" s="164" t="s">
        <v>2335</v>
      </c>
      <c r="C1392" s="15" t="s">
        <v>1097</v>
      </c>
      <c r="D1392" s="38"/>
      <c r="E1392" s="38" t="s">
        <v>21</v>
      </c>
      <c r="F1392" s="48"/>
      <c r="G1392" s="38"/>
      <c r="H1392" s="38"/>
      <c r="I1392" s="38"/>
      <c r="J1392" s="105">
        <v>9</v>
      </c>
      <c r="K1392" s="105"/>
      <c r="L1392" s="105">
        <v>9</v>
      </c>
      <c r="M1392" s="105"/>
      <c r="N1392" s="121" t="s">
        <v>1087</v>
      </c>
      <c r="O1392" s="27" t="s">
        <v>1098</v>
      </c>
    </row>
    <row r="1393" spans="1:15" s="20" customFormat="1" ht="38.25" x14ac:dyDescent="0.2">
      <c r="A1393" s="442" t="s">
        <v>2862</v>
      </c>
      <c r="B1393" s="303" t="s">
        <v>2473</v>
      </c>
      <c r="C1393" s="15" t="s">
        <v>1068</v>
      </c>
      <c r="D1393" s="38"/>
      <c r="E1393" s="38" t="s">
        <v>21</v>
      </c>
      <c r="F1393" s="38" t="s">
        <v>21</v>
      </c>
      <c r="G1393" s="38" t="s">
        <v>21</v>
      </c>
      <c r="H1393" s="38" t="s">
        <v>21</v>
      </c>
      <c r="J1393" s="105">
        <v>8</v>
      </c>
      <c r="K1393" s="105">
        <v>3</v>
      </c>
      <c r="L1393" s="105">
        <v>5</v>
      </c>
      <c r="M1393" s="105"/>
      <c r="N1393" s="121" t="s">
        <v>1087</v>
      </c>
      <c r="O1393" s="38" t="s">
        <v>375</v>
      </c>
    </row>
    <row r="1394" spans="1:15" s="20" customFormat="1" ht="63.75" x14ac:dyDescent="0.2">
      <c r="A1394" s="436" t="s">
        <v>2863</v>
      </c>
      <c r="B1394" s="164" t="s">
        <v>2584</v>
      </c>
      <c r="C1394" s="15" t="s">
        <v>1097</v>
      </c>
      <c r="D1394" s="38"/>
      <c r="E1394" s="38"/>
      <c r="F1394" s="38" t="s">
        <v>21</v>
      </c>
      <c r="G1394" s="38" t="s">
        <v>21</v>
      </c>
      <c r="H1394" s="38"/>
      <c r="I1394" s="38"/>
      <c r="J1394" s="105">
        <v>4</v>
      </c>
      <c r="K1394" s="105">
        <v>4</v>
      </c>
      <c r="L1394" s="105"/>
      <c r="M1394" s="105"/>
      <c r="N1394" s="121" t="s">
        <v>1095</v>
      </c>
      <c r="O1394" s="38"/>
    </row>
    <row r="1395" spans="1:15" s="20" customFormat="1" ht="25.5" x14ac:dyDescent="0.2">
      <c r="A1395" s="442" t="s">
        <v>2864</v>
      </c>
      <c r="B1395" s="164" t="s">
        <v>2684</v>
      </c>
      <c r="C1395" s="15" t="s">
        <v>1099</v>
      </c>
      <c r="D1395" s="38"/>
      <c r="E1395" s="38"/>
      <c r="F1395" s="38"/>
      <c r="G1395" s="38" t="s">
        <v>21</v>
      </c>
      <c r="H1395" s="38" t="s">
        <v>21</v>
      </c>
      <c r="J1395" s="105">
        <v>3.2</v>
      </c>
      <c r="K1395" s="105">
        <v>3.2</v>
      </c>
      <c r="L1395" s="105"/>
      <c r="M1395" s="105"/>
      <c r="N1395" s="121" t="s">
        <v>1095</v>
      </c>
      <c r="O1395" s="38"/>
    </row>
    <row r="1396" spans="1:15" s="20" customFormat="1" ht="38.25" x14ac:dyDescent="0.2">
      <c r="A1396" s="436" t="s">
        <v>2865</v>
      </c>
      <c r="B1396" s="164" t="s">
        <v>2711</v>
      </c>
      <c r="C1396" s="15" t="s">
        <v>1100</v>
      </c>
      <c r="D1396" s="38"/>
      <c r="E1396" s="38" t="s">
        <v>21</v>
      </c>
      <c r="F1396" s="38" t="s">
        <v>21</v>
      </c>
      <c r="G1396" s="38"/>
      <c r="H1396" s="38"/>
      <c r="I1396" s="38"/>
      <c r="J1396" s="105">
        <v>2</v>
      </c>
      <c r="K1396" s="105"/>
      <c r="L1396" s="105">
        <v>2</v>
      </c>
      <c r="M1396" s="105"/>
      <c r="N1396" s="419" t="s">
        <v>1101</v>
      </c>
      <c r="O1396" s="38" t="s">
        <v>387</v>
      </c>
    </row>
    <row r="1397" spans="1:15" s="20" customFormat="1" ht="63.75" x14ac:dyDescent="0.2">
      <c r="A1397" s="442" t="s">
        <v>2866</v>
      </c>
      <c r="B1397" s="358" t="s">
        <v>2810</v>
      </c>
      <c r="C1397" s="15" t="s">
        <v>1102</v>
      </c>
      <c r="D1397" s="38"/>
      <c r="E1397" s="38"/>
      <c r="F1397" s="38"/>
      <c r="G1397" s="38" t="s">
        <v>21</v>
      </c>
      <c r="H1397" s="38" t="s">
        <v>21</v>
      </c>
      <c r="I1397" s="38" t="s">
        <v>21</v>
      </c>
      <c r="J1397" s="105">
        <v>1</v>
      </c>
      <c r="K1397" s="105"/>
      <c r="L1397" s="105">
        <v>1</v>
      </c>
      <c r="M1397" s="105"/>
      <c r="N1397" s="419" t="s">
        <v>1101</v>
      </c>
      <c r="O1397" s="38" t="s">
        <v>498</v>
      </c>
    </row>
    <row r="1398" spans="1:15" s="20" customFormat="1" ht="51" x14ac:dyDescent="0.2">
      <c r="A1398" s="877">
        <v>220</v>
      </c>
      <c r="B1398" s="683" t="s">
        <v>3259</v>
      </c>
      <c r="C1398" s="14" t="s">
        <v>3123</v>
      </c>
      <c r="D1398" s="197">
        <v>10</v>
      </c>
      <c r="E1398" s="284">
        <v>12</v>
      </c>
      <c r="F1398" s="284">
        <v>17</v>
      </c>
      <c r="G1398" s="284">
        <v>19</v>
      </c>
      <c r="H1398" s="284">
        <v>22</v>
      </c>
      <c r="I1398" s="141">
        <v>25</v>
      </c>
      <c r="J1398" s="817">
        <f>SUM(J1402:J1407)</f>
        <v>15.1</v>
      </c>
      <c r="K1398" s="817">
        <f>SUM(K1402:K1407)</f>
        <v>13.1</v>
      </c>
      <c r="L1398" s="817">
        <f>SUM(L1402:L1407)</f>
        <v>2</v>
      </c>
      <c r="M1398" s="817">
        <f>SUM(M1402:M1407)</f>
        <v>0</v>
      </c>
      <c r="N1398" s="410" t="s">
        <v>1087</v>
      </c>
      <c r="O1398" s="284"/>
    </row>
    <row r="1399" spans="1:15" s="20" customFormat="1" ht="25.5" x14ac:dyDescent="0.2">
      <c r="A1399" s="878"/>
      <c r="B1399" s="684"/>
      <c r="C1399" s="14" t="s">
        <v>1103</v>
      </c>
      <c r="D1399" s="141">
        <v>22</v>
      </c>
      <c r="E1399" s="284">
        <v>28</v>
      </c>
      <c r="F1399" s="284">
        <v>35</v>
      </c>
      <c r="G1399" s="284">
        <v>40</v>
      </c>
      <c r="H1399" s="284">
        <v>60</v>
      </c>
      <c r="I1399" s="141">
        <v>80</v>
      </c>
      <c r="J1399" s="824"/>
      <c r="K1399" s="824"/>
      <c r="L1399" s="824"/>
      <c r="M1399" s="824"/>
      <c r="N1399" s="410" t="s">
        <v>1087</v>
      </c>
      <c r="O1399" s="284"/>
    </row>
    <row r="1400" spans="1:15" s="20" customFormat="1" ht="38.25" x14ac:dyDescent="0.2">
      <c r="A1400" s="878"/>
      <c r="B1400" s="684"/>
      <c r="C1400" s="14" t="s">
        <v>1104</v>
      </c>
      <c r="D1400" s="141">
        <v>4</v>
      </c>
      <c r="E1400" s="284">
        <v>7</v>
      </c>
      <c r="F1400" s="284">
        <v>8</v>
      </c>
      <c r="G1400" s="284">
        <v>10</v>
      </c>
      <c r="H1400" s="284">
        <v>15</v>
      </c>
      <c r="I1400" s="141">
        <v>20</v>
      </c>
      <c r="J1400" s="824"/>
      <c r="K1400" s="824"/>
      <c r="L1400" s="824"/>
      <c r="M1400" s="824"/>
      <c r="N1400" s="410"/>
      <c r="O1400" s="284"/>
    </row>
    <row r="1401" spans="1:15" s="20" customFormat="1" ht="38.25" x14ac:dyDescent="0.2">
      <c r="A1401" s="879"/>
      <c r="B1401" s="685"/>
      <c r="C1401" s="14" t="s">
        <v>1105</v>
      </c>
      <c r="D1401" s="141">
        <v>2</v>
      </c>
      <c r="E1401" s="284">
        <v>4</v>
      </c>
      <c r="F1401" s="284">
        <v>6</v>
      </c>
      <c r="G1401" s="284">
        <v>7</v>
      </c>
      <c r="H1401" s="284">
        <v>7</v>
      </c>
      <c r="I1401" s="141">
        <v>9</v>
      </c>
      <c r="J1401" s="818"/>
      <c r="K1401" s="818"/>
      <c r="L1401" s="818"/>
      <c r="M1401" s="818"/>
      <c r="N1401" s="410" t="s">
        <v>1106</v>
      </c>
      <c r="O1401" s="284"/>
    </row>
    <row r="1402" spans="1:15" s="20" customFormat="1" ht="51" x14ac:dyDescent="0.2">
      <c r="A1402" s="436" t="s">
        <v>2861</v>
      </c>
      <c r="B1402" s="164" t="s">
        <v>2336</v>
      </c>
      <c r="C1402" s="15" t="s">
        <v>1107</v>
      </c>
      <c r="D1402" s="38"/>
      <c r="E1402" s="38" t="s">
        <v>21</v>
      </c>
      <c r="F1402" s="38" t="s">
        <v>21</v>
      </c>
      <c r="G1402" s="38" t="s">
        <v>21</v>
      </c>
      <c r="H1402" s="38"/>
      <c r="I1402" s="38"/>
      <c r="J1402" s="105">
        <v>4</v>
      </c>
      <c r="K1402" s="105">
        <v>4</v>
      </c>
      <c r="L1402" s="105"/>
      <c r="M1402" s="105"/>
      <c r="N1402" s="121" t="s">
        <v>1095</v>
      </c>
      <c r="O1402" s="38"/>
    </row>
    <row r="1403" spans="1:15" s="20" customFormat="1" ht="63.75" x14ac:dyDescent="0.2">
      <c r="A1403" s="436" t="s">
        <v>2862</v>
      </c>
      <c r="B1403" s="164" t="s">
        <v>2474</v>
      </c>
      <c r="C1403" s="15" t="s">
        <v>1108</v>
      </c>
      <c r="D1403" s="38"/>
      <c r="E1403" s="38" t="s">
        <v>21</v>
      </c>
      <c r="F1403" s="38" t="s">
        <v>21</v>
      </c>
      <c r="G1403" s="38" t="s">
        <v>21</v>
      </c>
      <c r="H1403" s="38"/>
      <c r="I1403" s="38"/>
      <c r="J1403" s="105">
        <v>2.6</v>
      </c>
      <c r="K1403" s="105">
        <v>2.6</v>
      </c>
      <c r="L1403" s="105"/>
      <c r="M1403" s="105"/>
      <c r="N1403" s="121" t="s">
        <v>1095</v>
      </c>
      <c r="O1403" s="38"/>
    </row>
    <row r="1404" spans="1:15" s="20" customFormat="1" ht="38.25" x14ac:dyDescent="0.2">
      <c r="A1404" s="436" t="s">
        <v>2863</v>
      </c>
      <c r="B1404" s="164" t="s">
        <v>2585</v>
      </c>
      <c r="C1404" s="15" t="s">
        <v>1109</v>
      </c>
      <c r="D1404" s="38"/>
      <c r="E1404" s="38"/>
      <c r="F1404" s="38"/>
      <c r="G1404" s="38" t="s">
        <v>21</v>
      </c>
      <c r="H1404" s="38" t="s">
        <v>21</v>
      </c>
      <c r="I1404" s="38"/>
      <c r="J1404" s="105">
        <v>2.5</v>
      </c>
      <c r="K1404" s="105">
        <v>2.5</v>
      </c>
      <c r="L1404" s="105"/>
      <c r="M1404" s="105"/>
      <c r="N1404" s="121" t="s">
        <v>1095</v>
      </c>
      <c r="O1404" s="38"/>
    </row>
    <row r="1405" spans="1:15" s="20" customFormat="1" ht="63.75" x14ac:dyDescent="0.2">
      <c r="A1405" s="436" t="s">
        <v>2864</v>
      </c>
      <c r="B1405" s="164" t="s">
        <v>2685</v>
      </c>
      <c r="C1405" s="15" t="s">
        <v>1110</v>
      </c>
      <c r="D1405" s="38"/>
      <c r="E1405" s="38"/>
      <c r="F1405" s="38" t="s">
        <v>21</v>
      </c>
      <c r="G1405" s="38" t="s">
        <v>21</v>
      </c>
      <c r="H1405" s="38"/>
      <c r="I1405" s="38"/>
      <c r="J1405" s="105">
        <v>2</v>
      </c>
      <c r="K1405" s="105"/>
      <c r="L1405" s="105">
        <v>2</v>
      </c>
      <c r="M1405" s="105"/>
      <c r="N1405" s="121" t="s">
        <v>1087</v>
      </c>
      <c r="O1405" s="38" t="s">
        <v>375</v>
      </c>
    </row>
    <row r="1406" spans="1:15" s="20" customFormat="1" ht="25.5" x14ac:dyDescent="0.2">
      <c r="A1406" s="436" t="s">
        <v>2865</v>
      </c>
      <c r="B1406" s="164" t="s">
        <v>2712</v>
      </c>
      <c r="C1406" s="15" t="s">
        <v>1111</v>
      </c>
      <c r="D1406" s="38"/>
      <c r="E1406" s="38"/>
      <c r="F1406" s="38" t="s">
        <v>21</v>
      </c>
      <c r="G1406" s="38" t="s">
        <v>21</v>
      </c>
      <c r="H1406" s="48"/>
      <c r="I1406" s="38"/>
      <c r="J1406" s="105">
        <v>2</v>
      </c>
      <c r="K1406" s="105">
        <v>2</v>
      </c>
      <c r="L1406" s="105"/>
      <c r="M1406" s="105"/>
      <c r="N1406" s="121" t="s">
        <v>1095</v>
      </c>
      <c r="O1406" s="38"/>
    </row>
    <row r="1407" spans="1:15" s="20" customFormat="1" ht="51" x14ac:dyDescent="0.2">
      <c r="A1407" s="436" t="s">
        <v>2866</v>
      </c>
      <c r="B1407" s="164" t="s">
        <v>2811</v>
      </c>
      <c r="C1407" s="15" t="s">
        <v>1111</v>
      </c>
      <c r="D1407" s="38"/>
      <c r="E1407" s="38"/>
      <c r="F1407" s="38"/>
      <c r="G1407" s="38" t="s">
        <v>21</v>
      </c>
      <c r="H1407" s="38" t="s">
        <v>21</v>
      </c>
      <c r="I1407" s="38"/>
      <c r="J1407" s="105">
        <v>2</v>
      </c>
      <c r="K1407" s="105">
        <v>2</v>
      </c>
      <c r="L1407" s="105"/>
      <c r="M1407" s="105"/>
      <c r="N1407" s="121" t="s">
        <v>1087</v>
      </c>
      <c r="O1407" s="38"/>
    </row>
    <row r="1408" spans="1:15" s="20" customFormat="1" ht="89.25" x14ac:dyDescent="0.2">
      <c r="A1408" s="431">
        <v>221</v>
      </c>
      <c r="B1408" s="565" t="s">
        <v>3260</v>
      </c>
      <c r="C1408" s="287" t="s">
        <v>3124</v>
      </c>
      <c r="D1408" s="284">
        <v>20</v>
      </c>
      <c r="E1408" s="284">
        <v>25</v>
      </c>
      <c r="F1408" s="284">
        <v>30</v>
      </c>
      <c r="G1408" s="284">
        <v>35</v>
      </c>
      <c r="H1408" s="284">
        <v>40</v>
      </c>
      <c r="I1408" s="284">
        <v>45</v>
      </c>
      <c r="J1408" s="490">
        <f>SUM(J1409:J1415)</f>
        <v>17.3</v>
      </c>
      <c r="K1408" s="490">
        <f>SUM(K1409:K1415)</f>
        <v>1</v>
      </c>
      <c r="L1408" s="490">
        <f>SUM(L1409:L1415)</f>
        <v>16.3</v>
      </c>
      <c r="M1408" s="490">
        <f>SUM(M1409:M1415)</f>
        <v>0</v>
      </c>
      <c r="N1408" s="284" t="s">
        <v>1087</v>
      </c>
      <c r="O1408" s="284"/>
    </row>
    <row r="1409" spans="1:18" s="20" customFormat="1" ht="63.75" x14ac:dyDescent="0.2">
      <c r="A1409" s="436" t="s">
        <v>2861</v>
      </c>
      <c r="B1409" s="164" t="s">
        <v>2337</v>
      </c>
      <c r="C1409" s="15" t="s">
        <v>1112</v>
      </c>
      <c r="D1409" s="38"/>
      <c r="E1409" s="38"/>
      <c r="F1409" s="38" t="s">
        <v>21</v>
      </c>
      <c r="G1409" s="38" t="s">
        <v>21</v>
      </c>
      <c r="H1409" s="38"/>
      <c r="I1409" s="38"/>
      <c r="J1409" s="105">
        <v>0.9</v>
      </c>
      <c r="K1409" s="105"/>
      <c r="L1409" s="105">
        <v>0.9</v>
      </c>
      <c r="M1409" s="105"/>
      <c r="N1409" s="419" t="s">
        <v>1101</v>
      </c>
      <c r="O1409" s="27" t="s">
        <v>387</v>
      </c>
    </row>
    <row r="1410" spans="1:18" s="20" customFormat="1" ht="63.75" x14ac:dyDescent="0.2">
      <c r="A1410" s="431" t="s">
        <v>2862</v>
      </c>
      <c r="B1410" s="164" t="s">
        <v>2475</v>
      </c>
      <c r="C1410" s="15" t="s">
        <v>1113</v>
      </c>
      <c r="D1410" s="38"/>
      <c r="E1410" s="38"/>
      <c r="F1410" s="38"/>
      <c r="G1410" s="38" t="s">
        <v>21</v>
      </c>
      <c r="H1410" s="38" t="s">
        <v>21</v>
      </c>
      <c r="I1410" s="38"/>
      <c r="J1410" s="105">
        <v>0.1</v>
      </c>
      <c r="K1410" s="105"/>
      <c r="L1410" s="105">
        <v>0.1</v>
      </c>
      <c r="M1410" s="105"/>
      <c r="N1410" s="419" t="s">
        <v>1114</v>
      </c>
      <c r="O1410" s="27" t="s">
        <v>498</v>
      </c>
    </row>
    <row r="1411" spans="1:18" s="20" customFormat="1" ht="51" x14ac:dyDescent="0.2">
      <c r="A1411" s="436" t="s">
        <v>2863</v>
      </c>
      <c r="B1411" s="164" t="s">
        <v>2586</v>
      </c>
      <c r="C1411" s="15" t="s">
        <v>1113</v>
      </c>
      <c r="D1411" s="38"/>
      <c r="E1411" s="38"/>
      <c r="F1411" s="38"/>
      <c r="G1411" s="38" t="s">
        <v>21</v>
      </c>
      <c r="H1411" s="38" t="s">
        <v>21</v>
      </c>
      <c r="I1411" s="38"/>
      <c r="J1411" s="105">
        <v>0.1</v>
      </c>
      <c r="K1411" s="105"/>
      <c r="L1411" s="105">
        <v>0.1</v>
      </c>
      <c r="M1411" s="105"/>
      <c r="N1411" s="419" t="s">
        <v>1114</v>
      </c>
      <c r="O1411" s="27" t="s">
        <v>498</v>
      </c>
    </row>
    <row r="1412" spans="1:18" s="20" customFormat="1" ht="38.25" x14ac:dyDescent="0.2">
      <c r="A1412" s="431" t="s">
        <v>2864</v>
      </c>
      <c r="B1412" s="164" t="s">
        <v>2686</v>
      </c>
      <c r="C1412" s="15" t="s">
        <v>1115</v>
      </c>
      <c r="D1412" s="38"/>
      <c r="E1412" s="38"/>
      <c r="F1412" s="38"/>
      <c r="G1412" s="38" t="s">
        <v>21</v>
      </c>
      <c r="H1412" s="38" t="s">
        <v>21</v>
      </c>
      <c r="I1412" s="38"/>
      <c r="J1412" s="83">
        <v>0.2</v>
      </c>
      <c r="K1412" s="83"/>
      <c r="L1412" s="83">
        <v>0.2</v>
      </c>
      <c r="M1412" s="83"/>
      <c r="N1412" s="419" t="s">
        <v>1114</v>
      </c>
      <c r="O1412" s="27" t="s">
        <v>498</v>
      </c>
    </row>
    <row r="1413" spans="1:18" s="20" customFormat="1" ht="63.75" x14ac:dyDescent="0.2">
      <c r="A1413" s="436" t="s">
        <v>2865</v>
      </c>
      <c r="B1413" s="164" t="s">
        <v>2713</v>
      </c>
      <c r="C1413" s="15" t="s">
        <v>1116</v>
      </c>
      <c r="D1413" s="38"/>
      <c r="E1413" s="38"/>
      <c r="F1413" s="38"/>
      <c r="G1413" s="38" t="s">
        <v>21</v>
      </c>
      <c r="H1413" s="38" t="s">
        <v>21</v>
      </c>
      <c r="I1413" s="38"/>
      <c r="J1413" s="83">
        <v>2</v>
      </c>
      <c r="K1413" s="83"/>
      <c r="L1413" s="83">
        <v>2</v>
      </c>
      <c r="M1413" s="83"/>
      <c r="N1413" s="121" t="s">
        <v>1087</v>
      </c>
      <c r="O1413" s="38" t="s">
        <v>387</v>
      </c>
    </row>
    <row r="1414" spans="1:18" s="20" customFormat="1" ht="63.75" x14ac:dyDescent="0.2">
      <c r="A1414" s="431" t="s">
        <v>2866</v>
      </c>
      <c r="B1414" s="164" t="s">
        <v>2812</v>
      </c>
      <c r="C1414" s="15" t="s">
        <v>1117</v>
      </c>
      <c r="D1414" s="27"/>
      <c r="E1414" s="38"/>
      <c r="F1414" s="38"/>
      <c r="G1414" s="38" t="s">
        <v>21</v>
      </c>
      <c r="H1414" s="38" t="s">
        <v>21</v>
      </c>
      <c r="I1414" s="38"/>
      <c r="J1414" s="83">
        <v>4</v>
      </c>
      <c r="K1414" s="83"/>
      <c r="L1414" s="83">
        <v>4</v>
      </c>
      <c r="M1414" s="83"/>
      <c r="N1414" s="121" t="s">
        <v>1087</v>
      </c>
      <c r="O1414" s="27" t="s">
        <v>1118</v>
      </c>
    </row>
    <row r="1415" spans="1:18" s="20" customFormat="1" ht="51" x14ac:dyDescent="0.2">
      <c r="A1415" s="436" t="s">
        <v>2867</v>
      </c>
      <c r="B1415" s="358" t="s">
        <v>2125</v>
      </c>
      <c r="C1415" s="49" t="s">
        <v>1119</v>
      </c>
      <c r="D1415" s="418"/>
      <c r="E1415" s="73"/>
      <c r="F1415" s="73" t="s">
        <v>21</v>
      </c>
      <c r="G1415" s="73" t="s">
        <v>21</v>
      </c>
      <c r="H1415" s="73" t="s">
        <v>21</v>
      </c>
      <c r="I1415" s="73" t="s">
        <v>21</v>
      </c>
      <c r="J1415" s="84">
        <v>10</v>
      </c>
      <c r="K1415" s="84">
        <v>1</v>
      </c>
      <c r="L1415" s="84">
        <v>9</v>
      </c>
      <c r="M1415" s="84"/>
      <c r="N1415" s="564" t="s">
        <v>1087</v>
      </c>
      <c r="O1415" s="418" t="s">
        <v>387</v>
      </c>
    </row>
    <row r="1416" spans="1:18" s="58" customFormat="1" x14ac:dyDescent="0.2">
      <c r="A1416" s="399"/>
      <c r="B1416" s="624" t="s">
        <v>1293</v>
      </c>
      <c r="C1416" s="624"/>
      <c r="D1416" s="624"/>
      <c r="E1416" s="624"/>
      <c r="F1416" s="624"/>
      <c r="G1416" s="624"/>
      <c r="H1416" s="624"/>
      <c r="I1416" s="624"/>
      <c r="J1416" s="500">
        <f>J1382</f>
        <v>68.400000000000006</v>
      </c>
      <c r="K1416" s="500">
        <f>K1382</f>
        <v>24.299999999999997</v>
      </c>
      <c r="L1416" s="500">
        <f>L1382</f>
        <v>44.1</v>
      </c>
      <c r="M1416" s="500">
        <f>M1382</f>
        <v>0</v>
      </c>
      <c r="N1416" s="493"/>
      <c r="O1416" s="493"/>
      <c r="P1416" s="63"/>
    </row>
    <row r="1417" spans="1:18" s="58" customFormat="1" x14ac:dyDescent="0.2">
      <c r="A1417" s="399"/>
      <c r="B1417" s="624" t="s">
        <v>1294</v>
      </c>
      <c r="C1417" s="624"/>
      <c r="D1417" s="624"/>
      <c r="E1417" s="624"/>
      <c r="F1417" s="624"/>
      <c r="G1417" s="624"/>
      <c r="H1417" s="624"/>
      <c r="I1417" s="624"/>
      <c r="J1417" s="559">
        <f>SUM(K1417:M1417)</f>
        <v>100</v>
      </c>
      <c r="K1417" s="500">
        <f>K1416/$J1416*100</f>
        <v>35.526315789473678</v>
      </c>
      <c r="L1417" s="500">
        <f>L1416/$J1416*100</f>
        <v>64.473684210526315</v>
      </c>
      <c r="M1417" s="500">
        <f>M1416/$J1416*100</f>
        <v>0</v>
      </c>
      <c r="N1417" s="493"/>
      <c r="O1417" s="148"/>
      <c r="P1417" s="63"/>
    </row>
    <row r="1418" spans="1:18" s="58" customFormat="1" x14ac:dyDescent="0.2">
      <c r="A1418" s="399"/>
      <c r="B1418" s="584" t="s">
        <v>2832</v>
      </c>
      <c r="C1418" s="584"/>
      <c r="D1418" s="584"/>
      <c r="E1418" s="584"/>
      <c r="F1418" s="584"/>
      <c r="G1418" s="584"/>
      <c r="H1418" s="584"/>
      <c r="I1418" s="584"/>
      <c r="J1418" s="455">
        <f>J1380+J1416</f>
        <v>600.69999999999993</v>
      </c>
      <c r="K1418" s="455">
        <f>K1380+K1416</f>
        <v>36.5</v>
      </c>
      <c r="L1418" s="455">
        <f>L1380+L1416</f>
        <v>564.20000000000005</v>
      </c>
      <c r="M1418" s="455">
        <f>M1380+M1416</f>
        <v>0</v>
      </c>
      <c r="N1418" s="456"/>
      <c r="O1418" s="456"/>
      <c r="P1418" s="63"/>
    </row>
    <row r="1419" spans="1:18" s="58" customFormat="1" x14ac:dyDescent="0.2">
      <c r="A1419" s="400"/>
      <c r="B1419" s="584" t="s">
        <v>2833</v>
      </c>
      <c r="C1419" s="584"/>
      <c r="D1419" s="584"/>
      <c r="E1419" s="584"/>
      <c r="F1419" s="584"/>
      <c r="G1419" s="584"/>
      <c r="H1419" s="584"/>
      <c r="I1419" s="584"/>
      <c r="J1419" s="454">
        <f>SUM(K1419:M1419)</f>
        <v>100.00000000000003</v>
      </c>
      <c r="K1419" s="455">
        <f>K1418/$J1418*100</f>
        <v>6.0762443815548535</v>
      </c>
      <c r="L1419" s="455">
        <f>L1418/$J1418*100</f>
        <v>93.923755618445171</v>
      </c>
      <c r="M1419" s="455">
        <f>M1418/$J1418*100</f>
        <v>0</v>
      </c>
      <c r="N1419" s="456"/>
      <c r="O1419" s="457"/>
      <c r="P1419" s="63"/>
    </row>
    <row r="1420" spans="1:18" s="19" customFormat="1" ht="13.5" thickBot="1" x14ac:dyDescent="0.25">
      <c r="A1420" s="401"/>
      <c r="B1420" s="585" t="s">
        <v>3261</v>
      </c>
      <c r="C1420" s="586"/>
      <c r="D1420" s="586"/>
      <c r="E1420" s="586"/>
      <c r="F1420" s="586"/>
      <c r="G1420" s="586"/>
      <c r="H1420" s="586"/>
      <c r="I1420" s="586"/>
      <c r="J1420" s="586"/>
      <c r="K1420" s="586"/>
      <c r="L1420" s="586"/>
      <c r="M1420" s="586"/>
      <c r="N1420" s="586"/>
      <c r="O1420" s="587"/>
      <c r="P1420" s="20"/>
    </row>
    <row r="1421" spans="1:18" s="20" customFormat="1" ht="76.5" x14ac:dyDescent="0.2">
      <c r="A1421" s="924">
        <v>222</v>
      </c>
      <c r="B1421" s="855" t="s">
        <v>3262</v>
      </c>
      <c r="C1421" s="188" t="s">
        <v>3125</v>
      </c>
      <c r="D1421" s="280" t="s">
        <v>73</v>
      </c>
      <c r="E1421" s="280" t="s">
        <v>1284</v>
      </c>
      <c r="F1421" s="280" t="s">
        <v>1284</v>
      </c>
      <c r="G1421" s="280" t="s">
        <v>1284</v>
      </c>
      <c r="H1421" s="280" t="s">
        <v>1284</v>
      </c>
      <c r="I1421" s="280" t="s">
        <v>1284</v>
      </c>
      <c r="J1421" s="770">
        <f>J1427</f>
        <v>16.299999999999997</v>
      </c>
      <c r="K1421" s="770">
        <f>K1427</f>
        <v>12.299999999999999</v>
      </c>
      <c r="L1421" s="770">
        <f>L1427</f>
        <v>4</v>
      </c>
      <c r="M1421" s="770">
        <f>M1427</f>
        <v>0</v>
      </c>
      <c r="N1421" s="841" t="s">
        <v>395</v>
      </c>
      <c r="O1421" s="841"/>
      <c r="R1421" s="19"/>
    </row>
    <row r="1422" spans="1:18" s="20" customFormat="1" ht="38.25" x14ac:dyDescent="0.2">
      <c r="A1422" s="925"/>
      <c r="B1422" s="849"/>
      <c r="C1422" s="188" t="s">
        <v>1283</v>
      </c>
      <c r="D1422" s="280" t="s">
        <v>73</v>
      </c>
      <c r="E1422" s="189"/>
      <c r="F1422" s="189"/>
      <c r="G1422" s="189"/>
      <c r="H1422" s="189"/>
      <c r="I1422" s="189"/>
      <c r="J1422" s="644"/>
      <c r="K1422" s="644"/>
      <c r="L1422" s="644"/>
      <c r="M1422" s="644"/>
      <c r="N1422" s="843"/>
      <c r="O1422" s="842"/>
      <c r="R1422" s="19"/>
    </row>
    <row r="1423" spans="1:18" s="20" customFormat="1" ht="38.25" x14ac:dyDescent="0.2">
      <c r="A1423" s="925"/>
      <c r="B1423" s="849"/>
      <c r="C1423" s="188" t="s">
        <v>654</v>
      </c>
      <c r="D1423" s="280">
        <v>12.5</v>
      </c>
      <c r="E1423" s="189" t="s">
        <v>396</v>
      </c>
      <c r="F1423" s="189" t="s">
        <v>397</v>
      </c>
      <c r="G1423" s="189" t="s">
        <v>398</v>
      </c>
      <c r="H1423" s="189" t="s">
        <v>399</v>
      </c>
      <c r="I1423" s="189" t="s">
        <v>202</v>
      </c>
      <c r="J1423" s="644"/>
      <c r="K1423" s="644"/>
      <c r="L1423" s="644"/>
      <c r="M1423" s="644"/>
      <c r="N1423" s="295" t="s">
        <v>400</v>
      </c>
      <c r="O1423" s="842"/>
      <c r="R1423" s="19"/>
    </row>
    <row r="1424" spans="1:18" s="20" customFormat="1" ht="25.5" x14ac:dyDescent="0.2">
      <c r="A1424" s="925"/>
      <c r="B1424" s="849"/>
      <c r="C1424" s="188" t="s">
        <v>401</v>
      </c>
      <c r="D1424" s="280">
        <v>16.7</v>
      </c>
      <c r="E1424" s="189" t="s">
        <v>402</v>
      </c>
      <c r="F1424" s="189" t="s">
        <v>403</v>
      </c>
      <c r="G1424" s="189" t="s">
        <v>404</v>
      </c>
      <c r="H1424" s="189" t="s">
        <v>396</v>
      </c>
      <c r="I1424" s="189" t="s">
        <v>202</v>
      </c>
      <c r="J1424" s="644"/>
      <c r="K1424" s="644"/>
      <c r="L1424" s="644"/>
      <c r="M1424" s="644"/>
      <c r="N1424" s="847" t="s">
        <v>395</v>
      </c>
      <c r="O1424" s="842"/>
      <c r="R1424" s="19"/>
    </row>
    <row r="1425" spans="1:18" s="20" customFormat="1" x14ac:dyDescent="0.2">
      <c r="A1425" s="925"/>
      <c r="B1425" s="849"/>
      <c r="C1425" s="188" t="s">
        <v>405</v>
      </c>
      <c r="D1425" s="280">
        <v>14.5</v>
      </c>
      <c r="E1425" s="189" t="s">
        <v>406</v>
      </c>
      <c r="F1425" s="189" t="s">
        <v>407</v>
      </c>
      <c r="G1425" s="189" t="s">
        <v>408</v>
      </c>
      <c r="H1425" s="189" t="s">
        <v>398</v>
      </c>
      <c r="I1425" s="189" t="s">
        <v>202</v>
      </c>
      <c r="J1425" s="644"/>
      <c r="K1425" s="644"/>
      <c r="L1425" s="644"/>
      <c r="M1425" s="644"/>
      <c r="N1425" s="842"/>
      <c r="O1425" s="842"/>
      <c r="R1425" s="19"/>
    </row>
    <row r="1426" spans="1:18" s="20" customFormat="1" x14ac:dyDescent="0.2">
      <c r="A1426" s="926"/>
      <c r="B1426" s="850"/>
      <c r="C1426" s="188" t="s">
        <v>409</v>
      </c>
      <c r="D1426" s="280">
        <v>6</v>
      </c>
      <c r="E1426" s="189" t="s">
        <v>410</v>
      </c>
      <c r="F1426" s="189" t="s">
        <v>411</v>
      </c>
      <c r="G1426" s="189" t="s">
        <v>412</v>
      </c>
      <c r="H1426" s="189" t="s">
        <v>413</v>
      </c>
      <c r="I1426" s="189">
        <v>0</v>
      </c>
      <c r="J1426" s="645"/>
      <c r="K1426" s="645"/>
      <c r="L1426" s="645"/>
      <c r="M1426" s="645"/>
      <c r="N1426" s="843"/>
      <c r="O1426" s="843"/>
      <c r="R1426" s="19"/>
    </row>
    <row r="1427" spans="1:18" s="20" customFormat="1" ht="63.75" x14ac:dyDescent="0.2">
      <c r="A1427" s="924">
        <v>223</v>
      </c>
      <c r="B1427" s="844" t="s">
        <v>3263</v>
      </c>
      <c r="C1427" s="91" t="s">
        <v>3126</v>
      </c>
      <c r="D1427" s="290">
        <v>13.7</v>
      </c>
      <c r="E1427" s="190" t="s">
        <v>414</v>
      </c>
      <c r="F1427" s="190" t="s">
        <v>415</v>
      </c>
      <c r="G1427" s="190" t="s">
        <v>358</v>
      </c>
      <c r="H1427" s="190" t="s">
        <v>416</v>
      </c>
      <c r="I1427" s="190" t="s">
        <v>417</v>
      </c>
      <c r="J1427" s="594">
        <f>J1431</f>
        <v>16.299999999999997</v>
      </c>
      <c r="K1427" s="594">
        <f>K1431</f>
        <v>12.299999999999999</v>
      </c>
      <c r="L1427" s="594">
        <f>L1431</f>
        <v>4</v>
      </c>
      <c r="M1427" s="594">
        <f>M1431</f>
        <v>0</v>
      </c>
      <c r="N1427" s="290" t="s">
        <v>418</v>
      </c>
      <c r="O1427" s="837"/>
      <c r="R1427" s="19"/>
    </row>
    <row r="1428" spans="1:18" s="20" customFormat="1" x14ac:dyDescent="0.2">
      <c r="A1428" s="925"/>
      <c r="B1428" s="845"/>
      <c r="C1428" s="91" t="s">
        <v>657</v>
      </c>
      <c r="D1428" s="290">
        <v>5.4</v>
      </c>
      <c r="E1428" s="190" t="s">
        <v>171</v>
      </c>
      <c r="F1428" s="190" t="s">
        <v>171</v>
      </c>
      <c r="G1428" s="190" t="s">
        <v>171</v>
      </c>
      <c r="H1428" s="190" t="s">
        <v>205</v>
      </c>
      <c r="I1428" s="190" t="s">
        <v>205</v>
      </c>
      <c r="J1428" s="595"/>
      <c r="K1428" s="595"/>
      <c r="L1428" s="595"/>
      <c r="M1428" s="595"/>
      <c r="N1428" s="837" t="s">
        <v>419</v>
      </c>
      <c r="O1428" s="838"/>
      <c r="R1428" s="19"/>
    </row>
    <row r="1429" spans="1:18" s="20" customFormat="1" x14ac:dyDescent="0.2">
      <c r="A1429" s="925"/>
      <c r="B1429" s="845"/>
      <c r="C1429" s="91" t="s">
        <v>655</v>
      </c>
      <c r="D1429" s="290">
        <v>34</v>
      </c>
      <c r="E1429" s="190"/>
      <c r="F1429" s="190"/>
      <c r="G1429" s="190"/>
      <c r="H1429" s="190"/>
      <c r="I1429" s="190" t="s">
        <v>420</v>
      </c>
      <c r="J1429" s="595"/>
      <c r="K1429" s="595"/>
      <c r="L1429" s="595"/>
      <c r="M1429" s="595"/>
      <c r="N1429" s="838"/>
      <c r="O1429" s="838"/>
      <c r="R1429" s="19"/>
    </row>
    <row r="1430" spans="1:18" s="20" customFormat="1" ht="25.5" x14ac:dyDescent="0.2">
      <c r="A1430" s="925"/>
      <c r="B1430" s="846"/>
      <c r="C1430" s="91" t="s">
        <v>656</v>
      </c>
      <c r="D1430" s="290">
        <v>9.6</v>
      </c>
      <c r="E1430" s="190" t="s">
        <v>355</v>
      </c>
      <c r="F1430" s="190" t="s">
        <v>356</v>
      </c>
      <c r="G1430" s="190" t="s">
        <v>354</v>
      </c>
      <c r="H1430" s="190" t="s">
        <v>421</v>
      </c>
      <c r="I1430" s="190" t="s">
        <v>354</v>
      </c>
      <c r="J1430" s="596"/>
      <c r="K1430" s="596"/>
      <c r="L1430" s="596"/>
      <c r="M1430" s="596"/>
      <c r="N1430" s="839"/>
      <c r="O1430" s="839"/>
      <c r="R1430" s="19"/>
    </row>
    <row r="1431" spans="1:18" s="20" customFormat="1" ht="51" x14ac:dyDescent="0.2">
      <c r="A1431" s="450">
        <v>224</v>
      </c>
      <c r="B1431" s="566" t="s">
        <v>3264</v>
      </c>
      <c r="C1431" s="191" t="s">
        <v>3127</v>
      </c>
      <c r="D1431" s="282"/>
      <c r="E1431" s="139" t="s">
        <v>360</v>
      </c>
      <c r="F1431" s="139" t="s">
        <v>360</v>
      </c>
      <c r="G1431" s="139" t="s">
        <v>360</v>
      </c>
      <c r="H1431" s="139" t="s">
        <v>360</v>
      </c>
      <c r="I1431" s="139" t="s">
        <v>360</v>
      </c>
      <c r="J1431" s="557">
        <f>SUM(J1432:J1439)</f>
        <v>16.299999999999997</v>
      </c>
      <c r="K1431" s="557">
        <f>SUM(K1432:K1439)</f>
        <v>12.299999999999999</v>
      </c>
      <c r="L1431" s="557">
        <f>SUM(L1432:L1439)</f>
        <v>4</v>
      </c>
      <c r="M1431" s="557">
        <f>SUM(M1432:M1439)</f>
        <v>0</v>
      </c>
      <c r="N1431" s="291" t="s">
        <v>422</v>
      </c>
      <c r="O1431" s="291"/>
      <c r="R1431" s="19"/>
    </row>
    <row r="1432" spans="1:18" s="20" customFormat="1" ht="76.5" x14ac:dyDescent="0.2">
      <c r="A1432" s="450" t="s">
        <v>2861</v>
      </c>
      <c r="B1432" s="359" t="s">
        <v>2338</v>
      </c>
      <c r="C1432" s="65" t="s">
        <v>423</v>
      </c>
      <c r="D1432" s="45"/>
      <c r="E1432" s="127" t="s">
        <v>214</v>
      </c>
      <c r="F1432" s="127" t="s">
        <v>214</v>
      </c>
      <c r="G1432" s="127" t="s">
        <v>214</v>
      </c>
      <c r="H1432" s="127" t="s">
        <v>214</v>
      </c>
      <c r="I1432" s="127" t="s">
        <v>214</v>
      </c>
      <c r="J1432" s="104">
        <v>0.1</v>
      </c>
      <c r="K1432" s="104">
        <v>0.1</v>
      </c>
      <c r="L1432" s="102"/>
      <c r="M1432" s="102"/>
      <c r="N1432" s="192" t="s">
        <v>419</v>
      </c>
      <c r="O1432" s="192"/>
      <c r="R1432" s="19"/>
    </row>
    <row r="1433" spans="1:18" s="20" customFormat="1" ht="76.5" x14ac:dyDescent="0.2">
      <c r="A1433" s="450" t="s">
        <v>2862</v>
      </c>
      <c r="B1433" s="359" t="s">
        <v>2476</v>
      </c>
      <c r="C1433" s="65" t="s">
        <v>1543</v>
      </c>
      <c r="D1433" s="45"/>
      <c r="E1433" s="127" t="s">
        <v>214</v>
      </c>
      <c r="F1433" s="127" t="s">
        <v>214</v>
      </c>
      <c r="G1433" s="127" t="s">
        <v>214</v>
      </c>
      <c r="H1433" s="127" t="s">
        <v>214</v>
      </c>
      <c r="I1433" s="127" t="s">
        <v>214</v>
      </c>
      <c r="J1433" s="104">
        <v>5</v>
      </c>
      <c r="K1433" s="104">
        <v>5</v>
      </c>
      <c r="L1433" s="102"/>
      <c r="M1433" s="102"/>
      <c r="N1433" s="192" t="s">
        <v>419</v>
      </c>
      <c r="O1433" s="192"/>
      <c r="R1433" s="19"/>
    </row>
    <row r="1434" spans="1:18" s="58" customFormat="1" ht="51" x14ac:dyDescent="0.2">
      <c r="A1434" s="450" t="s">
        <v>2863</v>
      </c>
      <c r="B1434" s="278" t="s">
        <v>2587</v>
      </c>
      <c r="C1434" s="279" t="s">
        <v>2028</v>
      </c>
      <c r="D1434" s="27"/>
      <c r="E1434" s="127" t="s">
        <v>214</v>
      </c>
      <c r="F1434" s="127" t="s">
        <v>214</v>
      </c>
      <c r="G1434" s="127" t="s">
        <v>214</v>
      </c>
      <c r="H1434" s="128" t="s">
        <v>985</v>
      </c>
      <c r="I1434" s="128" t="s">
        <v>985</v>
      </c>
      <c r="J1434" s="104">
        <v>4</v>
      </c>
      <c r="K1434" s="101"/>
      <c r="L1434" s="101">
        <v>4</v>
      </c>
      <c r="M1434" s="101"/>
      <c r="N1434" s="129" t="s">
        <v>1285</v>
      </c>
      <c r="O1434" s="129" t="s">
        <v>1286</v>
      </c>
      <c r="P1434" s="63"/>
    </row>
    <row r="1435" spans="1:18" s="20" customFormat="1" ht="76.5" x14ac:dyDescent="0.2">
      <c r="A1435" s="450" t="s">
        <v>2864</v>
      </c>
      <c r="B1435" s="359" t="s">
        <v>2687</v>
      </c>
      <c r="C1435" s="65" t="s">
        <v>424</v>
      </c>
      <c r="D1435" s="45"/>
      <c r="E1435" s="127" t="s">
        <v>214</v>
      </c>
      <c r="F1435" s="127" t="s">
        <v>214</v>
      </c>
      <c r="G1435" s="127" t="s">
        <v>214</v>
      </c>
      <c r="H1435" s="127" t="s">
        <v>214</v>
      </c>
      <c r="I1435" s="127" t="s">
        <v>214</v>
      </c>
      <c r="J1435" s="104">
        <v>5</v>
      </c>
      <c r="K1435" s="104">
        <v>5</v>
      </c>
      <c r="L1435" s="102"/>
      <c r="M1435" s="102"/>
      <c r="N1435" s="192" t="s">
        <v>419</v>
      </c>
      <c r="O1435" s="192"/>
      <c r="R1435" s="19"/>
    </row>
    <row r="1436" spans="1:18" s="20" customFormat="1" ht="114.75" x14ac:dyDescent="0.2">
      <c r="A1436" s="450" t="s">
        <v>2865</v>
      </c>
      <c r="B1436" s="359" t="s">
        <v>2714</v>
      </c>
      <c r="C1436" s="65" t="s">
        <v>1544</v>
      </c>
      <c r="D1436" s="45"/>
      <c r="E1436" s="127" t="s">
        <v>214</v>
      </c>
      <c r="F1436" s="127" t="s">
        <v>214</v>
      </c>
      <c r="G1436" s="127" t="s">
        <v>214</v>
      </c>
      <c r="H1436" s="127" t="s">
        <v>214</v>
      </c>
      <c r="I1436" s="127" t="s">
        <v>214</v>
      </c>
      <c r="J1436" s="104">
        <v>0.1</v>
      </c>
      <c r="K1436" s="104">
        <v>0.1</v>
      </c>
      <c r="L1436" s="102"/>
      <c r="M1436" s="102"/>
      <c r="N1436" s="192" t="s">
        <v>425</v>
      </c>
      <c r="O1436" s="192"/>
      <c r="R1436" s="19"/>
    </row>
    <row r="1437" spans="1:18" s="20" customFormat="1" ht="76.5" x14ac:dyDescent="0.2">
      <c r="A1437" s="450" t="s">
        <v>2866</v>
      </c>
      <c r="B1437" s="359" t="s">
        <v>2813</v>
      </c>
      <c r="C1437" s="65" t="s">
        <v>1545</v>
      </c>
      <c r="D1437" s="45"/>
      <c r="E1437" s="127" t="s">
        <v>214</v>
      </c>
      <c r="F1437" s="127" t="s">
        <v>214</v>
      </c>
      <c r="G1437" s="127" t="s">
        <v>214</v>
      </c>
      <c r="H1437" s="127" t="s">
        <v>214</v>
      </c>
      <c r="I1437" s="127" t="s">
        <v>214</v>
      </c>
      <c r="J1437" s="104">
        <v>1</v>
      </c>
      <c r="K1437" s="104">
        <v>1</v>
      </c>
      <c r="L1437" s="102"/>
      <c r="M1437" s="102"/>
      <c r="N1437" s="192" t="s">
        <v>426</v>
      </c>
      <c r="O1437" s="192"/>
      <c r="R1437" s="19"/>
    </row>
    <row r="1438" spans="1:18" s="20" customFormat="1" ht="89.25" x14ac:dyDescent="0.2">
      <c r="A1438" s="450" t="s">
        <v>2867</v>
      </c>
      <c r="B1438" s="359" t="s">
        <v>2126</v>
      </c>
      <c r="C1438" s="65" t="s">
        <v>1546</v>
      </c>
      <c r="D1438" s="45"/>
      <c r="E1438" s="127" t="s">
        <v>214</v>
      </c>
      <c r="F1438" s="127" t="s">
        <v>214</v>
      </c>
      <c r="G1438" s="127" t="s">
        <v>214</v>
      </c>
      <c r="H1438" s="127" t="s">
        <v>214</v>
      </c>
      <c r="I1438" s="127" t="s">
        <v>214</v>
      </c>
      <c r="J1438" s="104">
        <v>0.1</v>
      </c>
      <c r="K1438" s="104">
        <v>0.1</v>
      </c>
      <c r="L1438" s="102"/>
      <c r="M1438" s="102"/>
      <c r="N1438" s="192" t="s">
        <v>425</v>
      </c>
      <c r="O1438" s="192"/>
      <c r="R1438" s="19"/>
    </row>
    <row r="1439" spans="1:18" s="20" customFormat="1" ht="38.25" x14ac:dyDescent="0.2">
      <c r="A1439" s="450" t="s">
        <v>2868</v>
      </c>
      <c r="B1439" s="359" t="s">
        <v>2157</v>
      </c>
      <c r="C1439" s="65" t="s">
        <v>1547</v>
      </c>
      <c r="D1439" s="45"/>
      <c r="E1439" s="127"/>
      <c r="F1439" s="127" t="s">
        <v>214</v>
      </c>
      <c r="G1439" s="127"/>
      <c r="H1439" s="127"/>
      <c r="I1439" s="127" t="s">
        <v>214</v>
      </c>
      <c r="J1439" s="104">
        <v>1</v>
      </c>
      <c r="K1439" s="104">
        <v>1</v>
      </c>
      <c r="L1439" s="102"/>
      <c r="M1439" s="102"/>
      <c r="N1439" s="192" t="s">
        <v>427</v>
      </c>
      <c r="O1439" s="192"/>
      <c r="R1439" s="19"/>
    </row>
    <row r="1440" spans="1:18" s="20" customFormat="1" ht="76.5" x14ac:dyDescent="0.2">
      <c r="A1440" s="924">
        <v>225</v>
      </c>
      <c r="B1440" s="848" t="s">
        <v>3265</v>
      </c>
      <c r="C1440" s="188" t="s">
        <v>3128</v>
      </c>
      <c r="D1440" s="280">
        <v>40</v>
      </c>
      <c r="E1440" s="280">
        <v>41</v>
      </c>
      <c r="F1440" s="280">
        <v>43</v>
      </c>
      <c r="G1440" s="280">
        <v>44</v>
      </c>
      <c r="H1440" s="280">
        <v>45</v>
      </c>
      <c r="I1440" s="280">
        <v>45</v>
      </c>
      <c r="J1440" s="643">
        <f>J1451</f>
        <v>6.4</v>
      </c>
      <c r="K1440" s="643">
        <f>K1451</f>
        <v>6.4</v>
      </c>
      <c r="L1440" s="643">
        <f>L1451</f>
        <v>0</v>
      </c>
      <c r="M1440" s="643">
        <f>M1451</f>
        <v>0</v>
      </c>
      <c r="N1440" s="295" t="s">
        <v>428</v>
      </c>
      <c r="O1440" s="847" t="s">
        <v>109</v>
      </c>
      <c r="R1440" s="19"/>
    </row>
    <row r="1441" spans="1:18" s="20" customFormat="1" ht="38.25" x14ac:dyDescent="0.2">
      <c r="A1441" s="925"/>
      <c r="B1441" s="849"/>
      <c r="C1441" s="188" t="s">
        <v>675</v>
      </c>
      <c r="D1441" s="280">
        <v>0.86</v>
      </c>
      <c r="E1441" s="280">
        <v>0.8</v>
      </c>
      <c r="F1441" s="280">
        <v>0.7</v>
      </c>
      <c r="G1441" s="280">
        <v>0.6</v>
      </c>
      <c r="H1441" s="280">
        <v>0.5</v>
      </c>
      <c r="I1441" s="280">
        <v>0.4</v>
      </c>
      <c r="J1441" s="644"/>
      <c r="K1441" s="644"/>
      <c r="L1441" s="644"/>
      <c r="M1441" s="644"/>
      <c r="N1441" s="295" t="s">
        <v>429</v>
      </c>
      <c r="O1441" s="842"/>
      <c r="R1441" s="19"/>
    </row>
    <row r="1442" spans="1:18" s="20" customFormat="1" x14ac:dyDescent="0.2">
      <c r="A1442" s="925"/>
      <c r="B1442" s="849"/>
      <c r="C1442" s="188" t="s">
        <v>662</v>
      </c>
      <c r="D1442" s="280" t="s">
        <v>73</v>
      </c>
      <c r="E1442" s="189"/>
      <c r="F1442" s="189"/>
      <c r="G1442" s="189"/>
      <c r="H1442" s="189"/>
      <c r="I1442" s="189"/>
      <c r="J1442" s="644"/>
      <c r="K1442" s="644"/>
      <c r="L1442" s="644"/>
      <c r="M1442" s="644"/>
      <c r="N1442" s="295"/>
      <c r="O1442" s="842"/>
      <c r="R1442" s="19"/>
    </row>
    <row r="1443" spans="1:18" s="20" customFormat="1" x14ac:dyDescent="0.2">
      <c r="A1443" s="925"/>
      <c r="B1443" s="849"/>
      <c r="C1443" s="188" t="s">
        <v>430</v>
      </c>
      <c r="D1443" s="280" t="s">
        <v>73</v>
      </c>
      <c r="E1443" s="189"/>
      <c r="F1443" s="189"/>
      <c r="G1443" s="189"/>
      <c r="H1443" s="189"/>
      <c r="I1443" s="189"/>
      <c r="J1443" s="644"/>
      <c r="K1443" s="644"/>
      <c r="L1443" s="644"/>
      <c r="M1443" s="644"/>
      <c r="N1443" s="295"/>
      <c r="O1443" s="842"/>
      <c r="R1443" s="19"/>
    </row>
    <row r="1444" spans="1:18" s="20" customFormat="1" ht="80.25" customHeight="1" x14ac:dyDescent="0.2">
      <c r="A1444" s="925"/>
      <c r="B1444" s="849"/>
      <c r="C1444" s="188" t="s">
        <v>658</v>
      </c>
      <c r="D1444" s="280" t="s">
        <v>73</v>
      </c>
      <c r="E1444" s="189"/>
      <c r="F1444" s="189"/>
      <c r="G1444" s="189"/>
      <c r="H1444" s="189"/>
      <c r="I1444" s="189"/>
      <c r="J1444" s="644"/>
      <c r="K1444" s="644"/>
      <c r="L1444" s="644"/>
      <c r="M1444" s="644"/>
      <c r="N1444" s="295" t="s">
        <v>431</v>
      </c>
      <c r="O1444" s="842"/>
      <c r="R1444" s="19"/>
    </row>
    <row r="1445" spans="1:18" s="20" customFormat="1" ht="38.25" x14ac:dyDescent="0.2">
      <c r="A1445" s="925"/>
      <c r="B1445" s="849"/>
      <c r="C1445" s="188" t="s">
        <v>1287</v>
      </c>
      <c r="D1445" s="280">
        <v>25.8</v>
      </c>
      <c r="E1445" s="189"/>
      <c r="F1445" s="189"/>
      <c r="G1445" s="189"/>
      <c r="H1445" s="189"/>
      <c r="I1445" s="189">
        <v>33</v>
      </c>
      <c r="J1445" s="644"/>
      <c r="K1445" s="644"/>
      <c r="L1445" s="644"/>
      <c r="M1445" s="644"/>
      <c r="N1445" s="295" t="s">
        <v>432</v>
      </c>
      <c r="O1445" s="842"/>
      <c r="R1445" s="19"/>
    </row>
    <row r="1446" spans="1:18" s="59" customFormat="1" ht="21.75" customHeight="1" x14ac:dyDescent="0.2">
      <c r="A1446" s="925"/>
      <c r="B1446" s="849"/>
      <c r="C1446" s="130" t="s">
        <v>1288</v>
      </c>
      <c r="D1446" s="280">
        <v>23.8</v>
      </c>
      <c r="E1446" s="189"/>
      <c r="F1446" s="189"/>
      <c r="G1446" s="189"/>
      <c r="H1446" s="189"/>
      <c r="I1446" s="189">
        <v>33</v>
      </c>
      <c r="J1446" s="644"/>
      <c r="K1446" s="644"/>
      <c r="L1446" s="644"/>
      <c r="M1446" s="644"/>
      <c r="N1446" s="295"/>
      <c r="O1446" s="842"/>
      <c r="P1446" s="63"/>
    </row>
    <row r="1447" spans="1:18" s="20" customFormat="1" ht="25.5" x14ac:dyDescent="0.2">
      <c r="A1447" s="925"/>
      <c r="B1447" s="849"/>
      <c r="C1447" s="188" t="s">
        <v>1289</v>
      </c>
      <c r="D1447" s="280">
        <v>30</v>
      </c>
      <c r="E1447" s="189"/>
      <c r="F1447" s="189"/>
      <c r="G1447" s="189"/>
      <c r="H1447" s="189"/>
      <c r="I1447" s="189">
        <v>33</v>
      </c>
      <c r="J1447" s="644"/>
      <c r="K1447" s="644"/>
      <c r="L1447" s="644"/>
      <c r="M1447" s="644"/>
      <c r="N1447" s="295" t="s">
        <v>433</v>
      </c>
      <c r="O1447" s="842"/>
      <c r="R1447" s="19"/>
    </row>
    <row r="1448" spans="1:18" s="20" customFormat="1" ht="25.5" x14ac:dyDescent="0.2">
      <c r="A1448" s="925"/>
      <c r="B1448" s="849"/>
      <c r="C1448" s="188" t="s">
        <v>659</v>
      </c>
      <c r="D1448" s="280">
        <v>18.5</v>
      </c>
      <c r="E1448" s="189">
        <v>21</v>
      </c>
      <c r="F1448" s="189">
        <v>22</v>
      </c>
      <c r="G1448" s="189">
        <v>23</v>
      </c>
      <c r="H1448" s="189">
        <v>24</v>
      </c>
      <c r="I1448" s="189" t="s">
        <v>1203</v>
      </c>
      <c r="J1448" s="644"/>
      <c r="K1448" s="644"/>
      <c r="L1448" s="644"/>
      <c r="M1448" s="644"/>
      <c r="N1448" s="847" t="s">
        <v>431</v>
      </c>
      <c r="O1448" s="842"/>
      <c r="R1448" s="19"/>
    </row>
    <row r="1449" spans="1:18" s="20" customFormat="1" ht="25.5" x14ac:dyDescent="0.2">
      <c r="A1449" s="925"/>
      <c r="B1449" s="849"/>
      <c r="C1449" s="188" t="s">
        <v>660</v>
      </c>
      <c r="D1449" s="280">
        <v>24</v>
      </c>
      <c r="E1449" s="189">
        <v>27</v>
      </c>
      <c r="F1449" s="189">
        <v>29</v>
      </c>
      <c r="G1449" s="189">
        <v>31</v>
      </c>
      <c r="H1449" s="189">
        <v>33</v>
      </c>
      <c r="I1449" s="189" t="s">
        <v>1227</v>
      </c>
      <c r="J1449" s="644"/>
      <c r="K1449" s="644"/>
      <c r="L1449" s="644"/>
      <c r="M1449" s="644"/>
      <c r="N1449" s="842"/>
      <c r="O1449" s="842"/>
      <c r="R1449" s="19"/>
    </row>
    <row r="1450" spans="1:18" s="20" customFormat="1" ht="25.5" x14ac:dyDescent="0.2">
      <c r="A1450" s="926"/>
      <c r="B1450" s="850"/>
      <c r="C1450" s="188" t="s">
        <v>661</v>
      </c>
      <c r="D1450" s="280">
        <v>64.099999999999994</v>
      </c>
      <c r="E1450" s="189">
        <v>65</v>
      </c>
      <c r="F1450" s="189">
        <v>66</v>
      </c>
      <c r="G1450" s="189">
        <v>68</v>
      </c>
      <c r="H1450" s="189">
        <v>69</v>
      </c>
      <c r="I1450" s="189">
        <v>70</v>
      </c>
      <c r="J1450" s="645"/>
      <c r="K1450" s="645"/>
      <c r="L1450" s="645"/>
      <c r="M1450" s="645"/>
      <c r="N1450" s="843"/>
      <c r="O1450" s="843"/>
      <c r="R1450" s="19"/>
    </row>
    <row r="1451" spans="1:18" s="20" customFormat="1" ht="38.25" x14ac:dyDescent="0.2">
      <c r="A1451" s="924">
        <v>226</v>
      </c>
      <c r="B1451" s="844" t="s">
        <v>3266</v>
      </c>
      <c r="C1451" s="91" t="s">
        <v>3129</v>
      </c>
      <c r="D1451" s="290">
        <v>0.626</v>
      </c>
      <c r="E1451" s="190"/>
      <c r="F1451" s="190"/>
      <c r="G1451" s="190"/>
      <c r="H1451" s="190"/>
      <c r="I1451" s="190" t="s">
        <v>364</v>
      </c>
      <c r="J1451" s="594">
        <f>J1460</f>
        <v>6.4</v>
      </c>
      <c r="K1451" s="594">
        <f>K1460</f>
        <v>6.4</v>
      </c>
      <c r="L1451" s="594">
        <f>L1460</f>
        <v>0</v>
      </c>
      <c r="M1451" s="594">
        <f>M1460</f>
        <v>0</v>
      </c>
      <c r="N1451" s="837" t="s">
        <v>431</v>
      </c>
      <c r="O1451" s="837"/>
      <c r="R1451" s="19"/>
    </row>
    <row r="1452" spans="1:18" s="20" customFormat="1" ht="25.5" x14ac:dyDescent="0.2">
      <c r="A1452" s="925"/>
      <c r="B1452" s="845"/>
      <c r="C1452" s="91" t="s">
        <v>1548</v>
      </c>
      <c r="D1452" s="290">
        <v>0.496</v>
      </c>
      <c r="E1452" s="190"/>
      <c r="F1452" s="190"/>
      <c r="G1452" s="190"/>
      <c r="H1452" s="190"/>
      <c r="I1452" s="190" t="s">
        <v>434</v>
      </c>
      <c r="J1452" s="595"/>
      <c r="K1452" s="595"/>
      <c r="L1452" s="595"/>
      <c r="M1452" s="595"/>
      <c r="N1452" s="839"/>
      <c r="O1452" s="838"/>
      <c r="R1452" s="19"/>
    </row>
    <row r="1453" spans="1:18" s="20" customFormat="1" ht="25.5" x14ac:dyDescent="0.2">
      <c r="A1453" s="925"/>
      <c r="B1453" s="845"/>
      <c r="C1453" s="91" t="s">
        <v>435</v>
      </c>
      <c r="D1453" s="290">
        <v>0.94199999999999995</v>
      </c>
      <c r="E1453" s="190"/>
      <c r="F1453" s="190"/>
      <c r="G1453" s="190"/>
      <c r="H1453" s="190"/>
      <c r="I1453" s="190" t="s">
        <v>436</v>
      </c>
      <c r="J1453" s="595"/>
      <c r="K1453" s="595"/>
      <c r="L1453" s="595"/>
      <c r="M1453" s="595"/>
      <c r="N1453" s="294" t="s">
        <v>437</v>
      </c>
      <c r="O1453" s="838"/>
      <c r="R1453" s="19"/>
    </row>
    <row r="1454" spans="1:18" s="20" customFormat="1" ht="25.5" x14ac:dyDescent="0.2">
      <c r="A1454" s="925"/>
      <c r="B1454" s="845"/>
      <c r="C1454" s="91" t="s">
        <v>438</v>
      </c>
      <c r="D1454" s="290">
        <v>0.97599999999999998</v>
      </c>
      <c r="E1454" s="190"/>
      <c r="F1454" s="190"/>
      <c r="G1454" s="190"/>
      <c r="H1454" s="190"/>
      <c r="I1454" s="190" t="s">
        <v>439</v>
      </c>
      <c r="J1454" s="595"/>
      <c r="K1454" s="595"/>
      <c r="L1454" s="595"/>
      <c r="M1454" s="595"/>
      <c r="N1454" s="294" t="s">
        <v>440</v>
      </c>
      <c r="O1454" s="838"/>
      <c r="R1454" s="19"/>
    </row>
    <row r="1455" spans="1:18" s="20" customFormat="1" ht="25.5" x14ac:dyDescent="0.2">
      <c r="A1455" s="925"/>
      <c r="B1455" s="845"/>
      <c r="C1455" s="91" t="s">
        <v>441</v>
      </c>
      <c r="D1455" s="290">
        <v>8.7999999999999995E-2</v>
      </c>
      <c r="E1455" s="190"/>
      <c r="F1455" s="190"/>
      <c r="G1455" s="190"/>
      <c r="H1455" s="190"/>
      <c r="I1455" s="190" t="s">
        <v>442</v>
      </c>
      <c r="J1455" s="595"/>
      <c r="K1455" s="595"/>
      <c r="L1455" s="595"/>
      <c r="M1455" s="595"/>
      <c r="N1455" s="837" t="s">
        <v>431</v>
      </c>
      <c r="O1455" s="838"/>
      <c r="R1455" s="19"/>
    </row>
    <row r="1456" spans="1:18" s="20" customFormat="1" ht="25.5" x14ac:dyDescent="0.2">
      <c r="A1456" s="925"/>
      <c r="B1456" s="845"/>
      <c r="C1456" s="91" t="s">
        <v>663</v>
      </c>
      <c r="D1456" s="290">
        <v>84</v>
      </c>
      <c r="E1456" s="190"/>
      <c r="F1456" s="190"/>
      <c r="G1456" s="190"/>
      <c r="H1456" s="190"/>
      <c r="I1456" s="190" t="s">
        <v>443</v>
      </c>
      <c r="J1456" s="595"/>
      <c r="K1456" s="595"/>
      <c r="L1456" s="595"/>
      <c r="M1456" s="595"/>
      <c r="N1456" s="838"/>
      <c r="O1456" s="838"/>
      <c r="R1456" s="19"/>
    </row>
    <row r="1457" spans="1:18" s="20" customFormat="1" ht="51" x14ac:dyDescent="0.2">
      <c r="A1457" s="925"/>
      <c r="B1457" s="845"/>
      <c r="C1457" s="91" t="s">
        <v>664</v>
      </c>
      <c r="D1457" s="290" t="s">
        <v>444</v>
      </c>
      <c r="E1457" s="190"/>
      <c r="F1457" s="190"/>
      <c r="G1457" s="190"/>
      <c r="H1457" s="190"/>
      <c r="I1457" s="190" t="s">
        <v>445</v>
      </c>
      <c r="J1457" s="595"/>
      <c r="K1457" s="595"/>
      <c r="L1457" s="595"/>
      <c r="M1457" s="595"/>
      <c r="N1457" s="839"/>
      <c r="O1457" s="838"/>
      <c r="R1457" s="19"/>
    </row>
    <row r="1458" spans="1:18" s="20" customFormat="1" ht="51" x14ac:dyDescent="0.2">
      <c r="A1458" s="925"/>
      <c r="B1458" s="845"/>
      <c r="C1458" s="91" t="s">
        <v>665</v>
      </c>
      <c r="D1458" s="290" t="s">
        <v>1290</v>
      </c>
      <c r="E1458" s="190"/>
      <c r="F1458" s="190"/>
      <c r="G1458" s="190"/>
      <c r="H1458" s="190"/>
      <c r="I1458" s="190"/>
      <c r="J1458" s="595"/>
      <c r="K1458" s="595"/>
      <c r="L1458" s="595"/>
      <c r="M1458" s="595"/>
      <c r="N1458" s="837" t="s">
        <v>446</v>
      </c>
      <c r="O1458" s="838"/>
      <c r="R1458" s="19"/>
    </row>
    <row r="1459" spans="1:18" s="20" customFormat="1" ht="38.25" x14ac:dyDescent="0.2">
      <c r="A1459" s="926"/>
      <c r="B1459" s="846"/>
      <c r="C1459" s="91" t="s">
        <v>666</v>
      </c>
      <c r="D1459" s="290">
        <v>5896</v>
      </c>
      <c r="E1459" s="190"/>
      <c r="F1459" s="190"/>
      <c r="G1459" s="190"/>
      <c r="H1459" s="190"/>
      <c r="I1459" s="190"/>
      <c r="J1459" s="596"/>
      <c r="K1459" s="596"/>
      <c r="L1459" s="596"/>
      <c r="M1459" s="596"/>
      <c r="N1459" s="839"/>
      <c r="O1459" s="839"/>
      <c r="R1459" s="19"/>
    </row>
    <row r="1460" spans="1:18" s="20" customFormat="1" ht="63.75" x14ac:dyDescent="0.2">
      <c r="A1460" s="448">
        <v>227</v>
      </c>
      <c r="B1460" s="566" t="s">
        <v>3267</v>
      </c>
      <c r="C1460" s="191" t="s">
        <v>3130</v>
      </c>
      <c r="D1460" s="282">
        <v>24</v>
      </c>
      <c r="E1460" s="139">
        <v>26</v>
      </c>
      <c r="F1460" s="139">
        <v>28</v>
      </c>
      <c r="G1460" s="139">
        <v>30</v>
      </c>
      <c r="H1460" s="139">
        <v>32</v>
      </c>
      <c r="I1460" s="139">
        <v>33</v>
      </c>
      <c r="J1460" s="557">
        <f>SUM(J1461:J1475)</f>
        <v>6.4</v>
      </c>
      <c r="K1460" s="557">
        <f>SUM(K1461:K1475)</f>
        <v>6.4</v>
      </c>
      <c r="L1460" s="557">
        <f>SUM(L1461:L1475)</f>
        <v>0</v>
      </c>
      <c r="M1460" s="557">
        <f>SUM(M1461:M1475)</f>
        <v>0</v>
      </c>
      <c r="N1460" s="291" t="s">
        <v>431</v>
      </c>
      <c r="O1460" s="291" t="s">
        <v>109</v>
      </c>
      <c r="R1460" s="19"/>
    </row>
    <row r="1461" spans="1:18" s="20" customFormat="1" ht="25.5" x14ac:dyDescent="0.2">
      <c r="A1461" s="450" t="s">
        <v>2861</v>
      </c>
      <c r="B1461" s="359" t="s">
        <v>2339</v>
      </c>
      <c r="C1461" s="65" t="s">
        <v>448</v>
      </c>
      <c r="D1461" s="45"/>
      <c r="E1461" s="127" t="s">
        <v>214</v>
      </c>
      <c r="F1461" s="127" t="s">
        <v>214</v>
      </c>
      <c r="G1461" s="127" t="s">
        <v>214</v>
      </c>
      <c r="H1461" s="127" t="s">
        <v>214</v>
      </c>
      <c r="I1461" s="127" t="s">
        <v>214</v>
      </c>
      <c r="J1461" s="101">
        <v>0.2</v>
      </c>
      <c r="K1461" s="101">
        <v>0.2</v>
      </c>
      <c r="L1461" s="102"/>
      <c r="M1461" s="102"/>
      <c r="N1461" s="192" t="s">
        <v>449</v>
      </c>
      <c r="O1461" s="192" t="s">
        <v>109</v>
      </c>
      <c r="R1461" s="19"/>
    </row>
    <row r="1462" spans="1:18" s="20" customFormat="1" ht="51" x14ac:dyDescent="0.2">
      <c r="A1462" s="448" t="s">
        <v>2862</v>
      </c>
      <c r="B1462" s="359" t="s">
        <v>2477</v>
      </c>
      <c r="C1462" s="65" t="s">
        <v>450</v>
      </c>
      <c r="D1462" s="45"/>
      <c r="E1462" s="127" t="s">
        <v>214</v>
      </c>
      <c r="F1462" s="127" t="s">
        <v>214</v>
      </c>
      <c r="G1462" s="127" t="s">
        <v>214</v>
      </c>
      <c r="H1462" s="127" t="s">
        <v>214</v>
      </c>
      <c r="I1462" s="127" t="s">
        <v>214</v>
      </c>
      <c r="J1462" s="101">
        <v>0.1</v>
      </c>
      <c r="K1462" s="101">
        <v>0.1</v>
      </c>
      <c r="L1462" s="102"/>
      <c r="M1462" s="102"/>
      <c r="N1462" s="192" t="s">
        <v>431</v>
      </c>
      <c r="O1462" s="192" t="s">
        <v>109</v>
      </c>
      <c r="R1462" s="19"/>
    </row>
    <row r="1463" spans="1:18" s="20" customFormat="1" ht="51" x14ac:dyDescent="0.2">
      <c r="A1463" s="450" t="s">
        <v>2863</v>
      </c>
      <c r="B1463" s="359" t="s">
        <v>2588</v>
      </c>
      <c r="C1463" s="65" t="s">
        <v>451</v>
      </c>
      <c r="D1463" s="45"/>
      <c r="E1463" s="127" t="s">
        <v>214</v>
      </c>
      <c r="F1463" s="127" t="s">
        <v>214</v>
      </c>
      <c r="G1463" s="127" t="s">
        <v>214</v>
      </c>
      <c r="H1463" s="127" t="s">
        <v>214</v>
      </c>
      <c r="I1463" s="127" t="s">
        <v>214</v>
      </c>
      <c r="J1463" s="101">
        <v>0.2</v>
      </c>
      <c r="K1463" s="101">
        <v>0.2</v>
      </c>
      <c r="L1463" s="102"/>
      <c r="M1463" s="102"/>
      <c r="N1463" s="192" t="s">
        <v>431</v>
      </c>
      <c r="O1463" s="192" t="s">
        <v>109</v>
      </c>
      <c r="R1463" s="19"/>
    </row>
    <row r="1464" spans="1:18" s="20" customFormat="1" ht="38.25" x14ac:dyDescent="0.2">
      <c r="A1464" s="448" t="s">
        <v>2864</v>
      </c>
      <c r="B1464" s="359" t="s">
        <v>2688</v>
      </c>
      <c r="C1464" s="65" t="s">
        <v>1549</v>
      </c>
      <c r="D1464" s="45"/>
      <c r="E1464" s="127" t="s">
        <v>214</v>
      </c>
      <c r="F1464" s="127" t="s">
        <v>214</v>
      </c>
      <c r="G1464" s="127" t="s">
        <v>214</v>
      </c>
      <c r="H1464" s="127" t="s">
        <v>214</v>
      </c>
      <c r="I1464" s="127" t="s">
        <v>214</v>
      </c>
      <c r="J1464" s="101">
        <v>1</v>
      </c>
      <c r="K1464" s="101">
        <v>1</v>
      </c>
      <c r="L1464" s="102"/>
      <c r="M1464" s="102"/>
      <c r="N1464" s="192" t="s">
        <v>452</v>
      </c>
      <c r="O1464" s="192" t="s">
        <v>109</v>
      </c>
      <c r="R1464" s="19"/>
    </row>
    <row r="1465" spans="1:18" s="20" customFormat="1" ht="76.5" x14ac:dyDescent="0.2">
      <c r="A1465" s="450" t="s">
        <v>2865</v>
      </c>
      <c r="B1465" s="359" t="s">
        <v>2715</v>
      </c>
      <c r="C1465" s="65" t="s">
        <v>450</v>
      </c>
      <c r="D1465" s="45"/>
      <c r="E1465" s="127" t="s">
        <v>214</v>
      </c>
      <c r="F1465" s="127" t="s">
        <v>214</v>
      </c>
      <c r="G1465" s="127" t="s">
        <v>214</v>
      </c>
      <c r="H1465" s="127" t="s">
        <v>214</v>
      </c>
      <c r="I1465" s="127" t="s">
        <v>214</v>
      </c>
      <c r="J1465" s="101">
        <v>0.2</v>
      </c>
      <c r="K1465" s="101">
        <v>0.2</v>
      </c>
      <c r="L1465" s="102"/>
      <c r="M1465" s="102"/>
      <c r="N1465" s="192" t="s">
        <v>452</v>
      </c>
      <c r="O1465" s="192" t="s">
        <v>109</v>
      </c>
      <c r="R1465" s="19"/>
    </row>
    <row r="1466" spans="1:18" s="20" customFormat="1" ht="53.25" customHeight="1" x14ac:dyDescent="0.2">
      <c r="A1466" s="448" t="s">
        <v>2866</v>
      </c>
      <c r="B1466" s="359" t="s">
        <v>2814</v>
      </c>
      <c r="C1466" s="65" t="s">
        <v>453</v>
      </c>
      <c r="D1466" s="45"/>
      <c r="E1466" s="127" t="s">
        <v>214</v>
      </c>
      <c r="F1466" s="127" t="s">
        <v>214</v>
      </c>
      <c r="G1466" s="127" t="s">
        <v>214</v>
      </c>
      <c r="H1466" s="127" t="s">
        <v>214</v>
      </c>
      <c r="I1466" s="127" t="s">
        <v>214</v>
      </c>
      <c r="J1466" s="101">
        <v>0.2</v>
      </c>
      <c r="K1466" s="101">
        <v>0.2</v>
      </c>
      <c r="L1466" s="102"/>
      <c r="M1466" s="102"/>
      <c r="N1466" s="192" t="s">
        <v>454</v>
      </c>
      <c r="O1466" s="192" t="s">
        <v>109</v>
      </c>
      <c r="R1466" s="19"/>
    </row>
    <row r="1467" spans="1:18" s="20" customFormat="1" ht="63.75" x14ac:dyDescent="0.2">
      <c r="A1467" s="450" t="s">
        <v>2867</v>
      </c>
      <c r="B1467" s="359" t="s">
        <v>2127</v>
      </c>
      <c r="C1467" s="65" t="s">
        <v>455</v>
      </c>
      <c r="D1467" s="45"/>
      <c r="E1467" s="127" t="s">
        <v>214</v>
      </c>
      <c r="F1467" s="127" t="s">
        <v>214</v>
      </c>
      <c r="G1467" s="127" t="s">
        <v>214</v>
      </c>
      <c r="H1467" s="127" t="s">
        <v>214</v>
      </c>
      <c r="I1467" s="127" t="s">
        <v>214</v>
      </c>
      <c r="J1467" s="101">
        <v>0.5</v>
      </c>
      <c r="K1467" s="101">
        <v>0.5</v>
      </c>
      <c r="L1467" s="102"/>
      <c r="M1467" s="102"/>
      <c r="N1467" s="192" t="s">
        <v>454</v>
      </c>
      <c r="O1467" s="192" t="s">
        <v>109</v>
      </c>
      <c r="R1467" s="19"/>
    </row>
    <row r="1468" spans="1:18" s="20" customFormat="1" ht="38.25" x14ac:dyDescent="0.2">
      <c r="A1468" s="448" t="s">
        <v>2868</v>
      </c>
      <c r="B1468" s="359" t="s">
        <v>2158</v>
      </c>
      <c r="C1468" s="65" t="s">
        <v>456</v>
      </c>
      <c r="D1468" s="45"/>
      <c r="E1468" s="127" t="s">
        <v>214</v>
      </c>
      <c r="F1468" s="127" t="s">
        <v>214</v>
      </c>
      <c r="G1468" s="127" t="s">
        <v>214</v>
      </c>
      <c r="H1468" s="127" t="s">
        <v>214</v>
      </c>
      <c r="I1468" s="127" t="s">
        <v>214</v>
      </c>
      <c r="J1468" s="101">
        <v>0.7</v>
      </c>
      <c r="K1468" s="101">
        <v>0.7</v>
      </c>
      <c r="L1468" s="102"/>
      <c r="M1468" s="102"/>
      <c r="N1468" s="192" t="s">
        <v>457</v>
      </c>
      <c r="O1468" s="192" t="s">
        <v>109</v>
      </c>
      <c r="R1468" s="19"/>
    </row>
    <row r="1469" spans="1:18" s="20" customFormat="1" ht="63.75" x14ac:dyDescent="0.2">
      <c r="A1469" s="450" t="s">
        <v>2869</v>
      </c>
      <c r="B1469" s="359" t="s">
        <v>2174</v>
      </c>
      <c r="C1469" s="65" t="s">
        <v>458</v>
      </c>
      <c r="D1469" s="45"/>
      <c r="E1469" s="127" t="s">
        <v>214</v>
      </c>
      <c r="F1469" s="127" t="s">
        <v>214</v>
      </c>
      <c r="G1469" s="127" t="s">
        <v>214</v>
      </c>
      <c r="H1469" s="127" t="s">
        <v>214</v>
      </c>
      <c r="I1469" s="127" t="s">
        <v>214</v>
      </c>
      <c r="J1469" s="101">
        <v>0.2</v>
      </c>
      <c r="K1469" s="101">
        <v>0.2</v>
      </c>
      <c r="L1469" s="102"/>
      <c r="M1469" s="102"/>
      <c r="N1469" s="192" t="s">
        <v>457</v>
      </c>
      <c r="O1469" s="192" t="s">
        <v>109</v>
      </c>
      <c r="R1469" s="19"/>
    </row>
    <row r="1470" spans="1:18" s="20" customFormat="1" ht="76.5" x14ac:dyDescent="0.2">
      <c r="A1470" s="448" t="s">
        <v>2870</v>
      </c>
      <c r="B1470" s="359" t="s">
        <v>2182</v>
      </c>
      <c r="C1470" s="65" t="s">
        <v>459</v>
      </c>
      <c r="D1470" s="45"/>
      <c r="E1470" s="127"/>
      <c r="F1470" s="127" t="s">
        <v>214</v>
      </c>
      <c r="G1470" s="127" t="s">
        <v>214</v>
      </c>
      <c r="H1470" s="127" t="s">
        <v>214</v>
      </c>
      <c r="I1470" s="127" t="s">
        <v>214</v>
      </c>
      <c r="J1470" s="101">
        <v>1</v>
      </c>
      <c r="K1470" s="101">
        <v>1</v>
      </c>
      <c r="L1470" s="102"/>
      <c r="M1470" s="102"/>
      <c r="N1470" s="192" t="s">
        <v>460</v>
      </c>
      <c r="O1470" s="192" t="s">
        <v>109</v>
      </c>
      <c r="R1470" s="19"/>
    </row>
    <row r="1471" spans="1:18" s="20" customFormat="1" ht="89.25" x14ac:dyDescent="0.2">
      <c r="A1471" s="450" t="s">
        <v>2871</v>
      </c>
      <c r="B1471" s="359" t="s">
        <v>2195</v>
      </c>
      <c r="C1471" s="65" t="s">
        <v>461</v>
      </c>
      <c r="D1471" s="45"/>
      <c r="E1471" s="127"/>
      <c r="F1471" s="127" t="s">
        <v>214</v>
      </c>
      <c r="G1471" s="127" t="s">
        <v>214</v>
      </c>
      <c r="H1471" s="127" t="s">
        <v>214</v>
      </c>
      <c r="I1471" s="127" t="s">
        <v>214</v>
      </c>
      <c r="J1471" s="101">
        <v>0.2</v>
      </c>
      <c r="K1471" s="101">
        <v>0.2</v>
      </c>
      <c r="L1471" s="102"/>
      <c r="M1471" s="102"/>
      <c r="N1471" s="192" t="s">
        <v>462</v>
      </c>
      <c r="O1471" s="192" t="s">
        <v>109</v>
      </c>
      <c r="R1471" s="19"/>
    </row>
    <row r="1472" spans="1:18" s="20" customFormat="1" ht="51" x14ac:dyDescent="0.2">
      <c r="A1472" s="448" t="s">
        <v>2971</v>
      </c>
      <c r="B1472" s="359" t="s">
        <v>2203</v>
      </c>
      <c r="C1472" s="65" t="s">
        <v>463</v>
      </c>
      <c r="D1472" s="45"/>
      <c r="E1472" s="127" t="s">
        <v>214</v>
      </c>
      <c r="F1472" s="127" t="s">
        <v>214</v>
      </c>
      <c r="G1472" s="127" t="s">
        <v>214</v>
      </c>
      <c r="H1472" s="127" t="s">
        <v>214</v>
      </c>
      <c r="I1472" s="127" t="s">
        <v>214</v>
      </c>
      <c r="J1472" s="101">
        <v>0.2</v>
      </c>
      <c r="K1472" s="101">
        <v>0.2</v>
      </c>
      <c r="L1472" s="102"/>
      <c r="M1472" s="102"/>
      <c r="N1472" s="192" t="s">
        <v>464</v>
      </c>
      <c r="O1472" s="192" t="s">
        <v>109</v>
      </c>
      <c r="R1472" s="19"/>
    </row>
    <row r="1473" spans="1:18" s="20" customFormat="1" ht="114.75" x14ac:dyDescent="0.2">
      <c r="A1473" s="450" t="s">
        <v>2972</v>
      </c>
      <c r="B1473" s="359" t="s">
        <v>2210</v>
      </c>
      <c r="C1473" s="65" t="s">
        <v>465</v>
      </c>
      <c r="D1473" s="45"/>
      <c r="E1473" s="127" t="s">
        <v>214</v>
      </c>
      <c r="F1473" s="127" t="s">
        <v>214</v>
      </c>
      <c r="G1473" s="127" t="s">
        <v>214</v>
      </c>
      <c r="H1473" s="127" t="s">
        <v>214</v>
      </c>
      <c r="I1473" s="127" t="s">
        <v>214</v>
      </c>
      <c r="J1473" s="101">
        <v>0.5</v>
      </c>
      <c r="K1473" s="101">
        <v>0.5</v>
      </c>
      <c r="L1473" s="102"/>
      <c r="M1473" s="102"/>
      <c r="N1473" s="192" t="s">
        <v>466</v>
      </c>
      <c r="O1473" s="192" t="s">
        <v>109</v>
      </c>
      <c r="R1473" s="19"/>
    </row>
    <row r="1474" spans="1:18" s="20" customFormat="1" ht="63.75" x14ac:dyDescent="0.2">
      <c r="A1474" s="448" t="s">
        <v>2973</v>
      </c>
      <c r="B1474" s="359" t="s">
        <v>2216</v>
      </c>
      <c r="C1474" s="65" t="s">
        <v>467</v>
      </c>
      <c r="D1474" s="45"/>
      <c r="E1474" s="127" t="s">
        <v>214</v>
      </c>
      <c r="F1474" s="127" t="s">
        <v>214</v>
      </c>
      <c r="G1474" s="127" t="s">
        <v>214</v>
      </c>
      <c r="H1474" s="127" t="s">
        <v>214</v>
      </c>
      <c r="I1474" s="127" t="s">
        <v>214</v>
      </c>
      <c r="J1474" s="101">
        <v>0.2</v>
      </c>
      <c r="K1474" s="101">
        <v>0.2</v>
      </c>
      <c r="L1474" s="102"/>
      <c r="M1474" s="102"/>
      <c r="N1474" s="192" t="s">
        <v>468</v>
      </c>
      <c r="O1474" s="192" t="s">
        <v>109</v>
      </c>
      <c r="R1474" s="19"/>
    </row>
    <row r="1475" spans="1:18" s="20" customFormat="1" ht="38.25" x14ac:dyDescent="0.2">
      <c r="A1475" s="450" t="s">
        <v>2974</v>
      </c>
      <c r="B1475" s="359" t="s">
        <v>2221</v>
      </c>
      <c r="C1475" s="65" t="s">
        <v>469</v>
      </c>
      <c r="D1475" s="45"/>
      <c r="E1475" s="127" t="s">
        <v>214</v>
      </c>
      <c r="F1475" s="127" t="s">
        <v>214</v>
      </c>
      <c r="G1475" s="127" t="s">
        <v>214</v>
      </c>
      <c r="H1475" s="127" t="s">
        <v>214</v>
      </c>
      <c r="I1475" s="127" t="s">
        <v>214</v>
      </c>
      <c r="J1475" s="101">
        <v>1</v>
      </c>
      <c r="K1475" s="101">
        <v>1</v>
      </c>
      <c r="L1475" s="102"/>
      <c r="M1475" s="102"/>
      <c r="N1475" s="192" t="s">
        <v>468</v>
      </c>
      <c r="O1475" s="192" t="s">
        <v>109</v>
      </c>
      <c r="R1475" s="19"/>
    </row>
    <row r="1476" spans="1:18" s="20" customFormat="1" ht="38.25" x14ac:dyDescent="0.2">
      <c r="A1476" s="448">
        <v>228</v>
      </c>
      <c r="B1476" s="567" t="s">
        <v>3268</v>
      </c>
      <c r="C1476" s="188" t="s">
        <v>3131</v>
      </c>
      <c r="D1476" s="131" t="s">
        <v>73</v>
      </c>
      <c r="E1476" s="131" t="s">
        <v>1850</v>
      </c>
      <c r="F1476" s="131" t="s">
        <v>1852</v>
      </c>
      <c r="G1476" s="131" t="s">
        <v>2029</v>
      </c>
      <c r="H1476" s="131" t="s">
        <v>2030</v>
      </c>
      <c r="I1476" s="131" t="s">
        <v>2031</v>
      </c>
      <c r="J1476" s="568">
        <f>J1477</f>
        <v>6.6000000000000005</v>
      </c>
      <c r="K1476" s="568">
        <f>K1477</f>
        <v>6.6000000000000005</v>
      </c>
      <c r="L1476" s="568">
        <f>L1477</f>
        <v>0</v>
      </c>
      <c r="M1476" s="568">
        <f>M1477</f>
        <v>0</v>
      </c>
      <c r="N1476" s="295" t="s">
        <v>470</v>
      </c>
      <c r="O1476" s="295" t="s">
        <v>471</v>
      </c>
      <c r="R1476" s="19"/>
    </row>
    <row r="1477" spans="1:18" s="20" customFormat="1" ht="63.75" x14ac:dyDescent="0.2">
      <c r="A1477" s="924">
        <v>229</v>
      </c>
      <c r="B1477" s="844" t="s">
        <v>3269</v>
      </c>
      <c r="C1477" s="91" t="s">
        <v>3132</v>
      </c>
      <c r="D1477" s="132" t="s">
        <v>73</v>
      </c>
      <c r="E1477" s="132" t="s">
        <v>1923</v>
      </c>
      <c r="F1477" s="132" t="s">
        <v>1923</v>
      </c>
      <c r="G1477" s="132" t="s">
        <v>1923</v>
      </c>
      <c r="H1477" s="132" t="s">
        <v>1923</v>
      </c>
      <c r="I1477" s="132" t="s">
        <v>1923</v>
      </c>
      <c r="J1477" s="594">
        <f>J1479</f>
        <v>6.6000000000000005</v>
      </c>
      <c r="K1477" s="594">
        <f>K1479</f>
        <v>6.6000000000000005</v>
      </c>
      <c r="L1477" s="594">
        <f>L1479</f>
        <v>0</v>
      </c>
      <c r="M1477" s="594">
        <f>M1479</f>
        <v>0</v>
      </c>
      <c r="N1477" s="294" t="s">
        <v>470</v>
      </c>
      <c r="O1477" s="294" t="s">
        <v>143</v>
      </c>
      <c r="R1477" s="19"/>
    </row>
    <row r="1478" spans="1:18" s="20" customFormat="1" x14ac:dyDescent="0.2">
      <c r="A1478" s="926"/>
      <c r="B1478" s="846"/>
      <c r="C1478" s="91" t="s">
        <v>667</v>
      </c>
      <c r="D1478" s="132" t="s">
        <v>73</v>
      </c>
      <c r="E1478" s="132" t="s">
        <v>2032</v>
      </c>
      <c r="F1478" s="132" t="s">
        <v>2032</v>
      </c>
      <c r="G1478" s="132" t="s">
        <v>2032</v>
      </c>
      <c r="H1478" s="132" t="s">
        <v>2032</v>
      </c>
      <c r="I1478" s="132" t="s">
        <v>2032</v>
      </c>
      <c r="J1478" s="596"/>
      <c r="K1478" s="596"/>
      <c r="L1478" s="596"/>
      <c r="M1478" s="596"/>
      <c r="N1478" s="294"/>
      <c r="O1478" s="294"/>
      <c r="R1478" s="19"/>
    </row>
    <row r="1479" spans="1:18" s="20" customFormat="1" ht="76.5" x14ac:dyDescent="0.2">
      <c r="A1479" s="924">
        <v>230</v>
      </c>
      <c r="B1479" s="773" t="s">
        <v>3270</v>
      </c>
      <c r="C1479" s="191" t="s">
        <v>3133</v>
      </c>
      <c r="D1479" s="133" t="s">
        <v>73</v>
      </c>
      <c r="E1479" s="133" t="s">
        <v>2032</v>
      </c>
      <c r="F1479" s="133" t="s">
        <v>2032</v>
      </c>
      <c r="G1479" s="133" t="s">
        <v>2032</v>
      </c>
      <c r="H1479" s="133" t="s">
        <v>2032</v>
      </c>
      <c r="I1479" s="133" t="s">
        <v>2032</v>
      </c>
      <c r="J1479" s="771">
        <f>SUM(J1481:J1489)</f>
        <v>6.6000000000000005</v>
      </c>
      <c r="K1479" s="771">
        <f>SUM(K1481:K1489)</f>
        <v>6.6000000000000005</v>
      </c>
      <c r="L1479" s="771">
        <f>SUM(L1481:L1489)</f>
        <v>0</v>
      </c>
      <c r="M1479" s="771">
        <f>SUM(M1481:M1489)</f>
        <v>0</v>
      </c>
      <c r="N1479" s="291" t="s">
        <v>472</v>
      </c>
      <c r="O1479" s="291" t="s">
        <v>471</v>
      </c>
      <c r="R1479" s="19"/>
    </row>
    <row r="1480" spans="1:18" s="20" customFormat="1" ht="51" x14ac:dyDescent="0.2">
      <c r="A1480" s="926"/>
      <c r="B1480" s="774"/>
      <c r="C1480" s="191" t="s">
        <v>1550</v>
      </c>
      <c r="D1480" s="133" t="s">
        <v>73</v>
      </c>
      <c r="E1480" s="133" t="s">
        <v>2032</v>
      </c>
      <c r="F1480" s="133" t="s">
        <v>2032</v>
      </c>
      <c r="G1480" s="133" t="s">
        <v>2032</v>
      </c>
      <c r="H1480" s="133" t="s">
        <v>2032</v>
      </c>
      <c r="I1480" s="133" t="s">
        <v>2032</v>
      </c>
      <c r="J1480" s="772"/>
      <c r="K1480" s="772"/>
      <c r="L1480" s="772"/>
      <c r="M1480" s="772"/>
      <c r="N1480" s="291"/>
      <c r="O1480" s="291"/>
      <c r="R1480" s="19"/>
    </row>
    <row r="1481" spans="1:18" s="20" customFormat="1" ht="63.75" x14ac:dyDescent="0.2">
      <c r="A1481" s="450" t="s">
        <v>2861</v>
      </c>
      <c r="B1481" s="359" t="s">
        <v>2340</v>
      </c>
      <c r="C1481" s="65" t="s">
        <v>448</v>
      </c>
      <c r="D1481" s="45"/>
      <c r="E1481" s="127" t="s">
        <v>214</v>
      </c>
      <c r="F1481" s="127" t="s">
        <v>214</v>
      </c>
      <c r="G1481" s="127" t="s">
        <v>214</v>
      </c>
      <c r="H1481" s="127" t="s">
        <v>214</v>
      </c>
      <c r="I1481" s="127" t="s">
        <v>214</v>
      </c>
      <c r="J1481" s="101">
        <v>0.2</v>
      </c>
      <c r="K1481" s="101">
        <v>0.2</v>
      </c>
      <c r="L1481" s="102"/>
      <c r="M1481" s="102"/>
      <c r="N1481" s="192" t="s">
        <v>473</v>
      </c>
      <c r="O1481" s="192" t="s">
        <v>143</v>
      </c>
      <c r="R1481" s="19"/>
    </row>
    <row r="1482" spans="1:18" s="20" customFormat="1" ht="38.25" x14ac:dyDescent="0.2">
      <c r="A1482" s="450" t="s">
        <v>2862</v>
      </c>
      <c r="B1482" s="359" t="s">
        <v>2478</v>
      </c>
      <c r="C1482" s="65" t="s">
        <v>474</v>
      </c>
      <c r="D1482" s="45"/>
      <c r="E1482" s="127" t="s">
        <v>214</v>
      </c>
      <c r="F1482" s="127" t="s">
        <v>214</v>
      </c>
      <c r="G1482" s="127"/>
      <c r="H1482" s="127"/>
      <c r="I1482" s="127"/>
      <c r="J1482" s="101"/>
      <c r="K1482" s="101"/>
      <c r="L1482" s="102"/>
      <c r="M1482" s="102"/>
      <c r="N1482" s="192" t="s">
        <v>475</v>
      </c>
      <c r="O1482" s="192"/>
      <c r="R1482" s="19"/>
    </row>
    <row r="1483" spans="1:18" s="20" customFormat="1" ht="63.75" x14ac:dyDescent="0.2">
      <c r="A1483" s="450" t="s">
        <v>2863</v>
      </c>
      <c r="B1483" s="359" t="s">
        <v>2589</v>
      </c>
      <c r="C1483" s="65" t="s">
        <v>476</v>
      </c>
      <c r="D1483" s="45"/>
      <c r="E1483" s="127" t="s">
        <v>214</v>
      </c>
      <c r="F1483" s="127" t="s">
        <v>214</v>
      </c>
      <c r="G1483" s="127"/>
      <c r="H1483" s="127"/>
      <c r="I1483" s="127"/>
      <c r="J1483" s="101">
        <v>0.5</v>
      </c>
      <c r="K1483" s="101">
        <v>0.5</v>
      </c>
      <c r="L1483" s="102"/>
      <c r="M1483" s="102"/>
      <c r="N1483" s="192" t="s">
        <v>477</v>
      </c>
      <c r="O1483" s="192" t="s">
        <v>143</v>
      </c>
      <c r="R1483" s="19"/>
    </row>
    <row r="1484" spans="1:18" s="20" customFormat="1" ht="51" x14ac:dyDescent="0.2">
      <c r="A1484" s="450" t="s">
        <v>2864</v>
      </c>
      <c r="B1484" s="359" t="s">
        <v>2689</v>
      </c>
      <c r="C1484" s="65" t="s">
        <v>478</v>
      </c>
      <c r="D1484" s="45"/>
      <c r="E1484" s="127"/>
      <c r="F1484" s="127" t="s">
        <v>214</v>
      </c>
      <c r="G1484" s="127"/>
      <c r="H1484" s="127"/>
      <c r="I1484" s="127" t="s">
        <v>214</v>
      </c>
      <c r="J1484" s="101">
        <v>2</v>
      </c>
      <c r="K1484" s="101">
        <v>2</v>
      </c>
      <c r="L1484" s="102"/>
      <c r="M1484" s="102"/>
      <c r="N1484" s="192" t="s">
        <v>479</v>
      </c>
      <c r="O1484" s="192" t="s">
        <v>143</v>
      </c>
      <c r="R1484" s="19"/>
    </row>
    <row r="1485" spans="1:18" s="20" customFormat="1" ht="76.5" x14ac:dyDescent="0.2">
      <c r="A1485" s="450" t="s">
        <v>2865</v>
      </c>
      <c r="B1485" s="359" t="s">
        <v>2716</v>
      </c>
      <c r="C1485" s="65" t="s">
        <v>480</v>
      </c>
      <c r="D1485" s="45"/>
      <c r="E1485" s="127" t="s">
        <v>214</v>
      </c>
      <c r="F1485" s="127" t="s">
        <v>214</v>
      </c>
      <c r="G1485" s="127" t="s">
        <v>214</v>
      </c>
      <c r="H1485" s="127" t="s">
        <v>214</v>
      </c>
      <c r="I1485" s="127" t="s">
        <v>214</v>
      </c>
      <c r="J1485" s="101">
        <v>0.2</v>
      </c>
      <c r="K1485" s="101">
        <v>0.2</v>
      </c>
      <c r="L1485" s="102"/>
      <c r="M1485" s="102"/>
      <c r="N1485" s="192" t="s">
        <v>479</v>
      </c>
      <c r="O1485" s="192" t="s">
        <v>143</v>
      </c>
      <c r="R1485" s="19"/>
    </row>
    <row r="1486" spans="1:18" s="20" customFormat="1" ht="76.5" x14ac:dyDescent="0.2">
      <c r="A1486" s="450" t="s">
        <v>2866</v>
      </c>
      <c r="B1486" s="359" t="s">
        <v>2815</v>
      </c>
      <c r="C1486" s="65" t="s">
        <v>481</v>
      </c>
      <c r="D1486" s="45"/>
      <c r="E1486" s="127" t="s">
        <v>214</v>
      </c>
      <c r="F1486" s="127" t="s">
        <v>214</v>
      </c>
      <c r="G1486" s="127" t="s">
        <v>214</v>
      </c>
      <c r="H1486" s="127" t="s">
        <v>214</v>
      </c>
      <c r="I1486" s="127" t="s">
        <v>214</v>
      </c>
      <c r="J1486" s="101">
        <v>0.5</v>
      </c>
      <c r="K1486" s="101">
        <v>0.5</v>
      </c>
      <c r="L1486" s="102"/>
      <c r="M1486" s="102"/>
      <c r="N1486" s="192" t="s">
        <v>447</v>
      </c>
      <c r="O1486" s="192" t="s">
        <v>143</v>
      </c>
      <c r="R1486" s="19"/>
    </row>
    <row r="1487" spans="1:18" s="20" customFormat="1" ht="51" x14ac:dyDescent="0.2">
      <c r="A1487" s="450" t="s">
        <v>2867</v>
      </c>
      <c r="B1487" s="360" t="s">
        <v>2128</v>
      </c>
      <c r="C1487" s="65" t="s">
        <v>277</v>
      </c>
      <c r="D1487" s="45"/>
      <c r="E1487" s="127" t="s">
        <v>214</v>
      </c>
      <c r="F1487" s="127" t="s">
        <v>214</v>
      </c>
      <c r="G1487" s="127" t="s">
        <v>214</v>
      </c>
      <c r="H1487" s="127" t="s">
        <v>214</v>
      </c>
      <c r="I1487" s="127" t="s">
        <v>214</v>
      </c>
      <c r="J1487" s="101">
        <v>1</v>
      </c>
      <c r="K1487" s="101">
        <v>1</v>
      </c>
      <c r="L1487" s="102"/>
      <c r="M1487" s="102"/>
      <c r="N1487" s="192" t="s">
        <v>482</v>
      </c>
      <c r="O1487" s="192" t="s">
        <v>143</v>
      </c>
      <c r="R1487" s="19"/>
    </row>
    <row r="1488" spans="1:18" s="20" customFormat="1" ht="76.5" x14ac:dyDescent="0.2">
      <c r="A1488" s="450" t="s">
        <v>2868</v>
      </c>
      <c r="B1488" s="359" t="s">
        <v>2159</v>
      </c>
      <c r="C1488" s="65" t="s">
        <v>1551</v>
      </c>
      <c r="D1488" s="45"/>
      <c r="E1488" s="127" t="s">
        <v>214</v>
      </c>
      <c r="F1488" s="127" t="s">
        <v>214</v>
      </c>
      <c r="G1488" s="127" t="s">
        <v>214</v>
      </c>
      <c r="H1488" s="127" t="s">
        <v>214</v>
      </c>
      <c r="I1488" s="127" t="s">
        <v>214</v>
      </c>
      <c r="J1488" s="101">
        <v>2</v>
      </c>
      <c r="K1488" s="101">
        <v>2</v>
      </c>
      <c r="L1488" s="102"/>
      <c r="M1488" s="102"/>
      <c r="N1488" s="192" t="s">
        <v>447</v>
      </c>
      <c r="O1488" s="192" t="s">
        <v>143</v>
      </c>
      <c r="R1488" s="19"/>
    </row>
    <row r="1489" spans="1:18" s="20" customFormat="1" ht="25.5" x14ac:dyDescent="0.2">
      <c r="A1489" s="450" t="s">
        <v>2869</v>
      </c>
      <c r="B1489" s="361" t="s">
        <v>2175</v>
      </c>
      <c r="C1489" s="214" t="s">
        <v>483</v>
      </c>
      <c r="D1489" s="208"/>
      <c r="E1489" s="215" t="s">
        <v>214</v>
      </c>
      <c r="F1489" s="215"/>
      <c r="G1489" s="215"/>
      <c r="H1489" s="215"/>
      <c r="I1489" s="215"/>
      <c r="J1489" s="104">
        <v>0.2</v>
      </c>
      <c r="K1489" s="104">
        <v>0.2</v>
      </c>
      <c r="L1489" s="428"/>
      <c r="M1489" s="428"/>
      <c r="N1489" s="216" t="s">
        <v>484</v>
      </c>
      <c r="O1489" s="216" t="s">
        <v>143</v>
      </c>
      <c r="R1489" s="19"/>
    </row>
    <row r="1490" spans="1:18" s="58" customFormat="1" x14ac:dyDescent="0.2">
      <c r="A1490" s="387"/>
      <c r="B1490" s="584" t="s">
        <v>1293</v>
      </c>
      <c r="C1490" s="584"/>
      <c r="D1490" s="584"/>
      <c r="E1490" s="584"/>
      <c r="F1490" s="584"/>
      <c r="G1490" s="584"/>
      <c r="H1490" s="584"/>
      <c r="I1490" s="584"/>
      <c r="J1490" s="455">
        <f>J1421+J1440+J1476</f>
        <v>29.299999999999997</v>
      </c>
      <c r="K1490" s="455">
        <f>K1421+K1440+K1476</f>
        <v>25.3</v>
      </c>
      <c r="L1490" s="455">
        <f>L1421+L1440+L1476</f>
        <v>4</v>
      </c>
      <c r="M1490" s="455">
        <f>M1421+M1440+M1476</f>
        <v>0</v>
      </c>
      <c r="N1490" s="456"/>
      <c r="O1490" s="456"/>
      <c r="P1490" s="63"/>
    </row>
    <row r="1491" spans="1:18" s="58" customFormat="1" x14ac:dyDescent="0.2">
      <c r="A1491" s="389"/>
      <c r="B1491" s="584" t="s">
        <v>1294</v>
      </c>
      <c r="C1491" s="584"/>
      <c r="D1491" s="584"/>
      <c r="E1491" s="584"/>
      <c r="F1491" s="584"/>
      <c r="G1491" s="584"/>
      <c r="H1491" s="584"/>
      <c r="I1491" s="584"/>
      <c r="J1491" s="454">
        <f>SUM(K1491:M1491)</f>
        <v>100</v>
      </c>
      <c r="K1491" s="455">
        <f>K1490/$J1490*100</f>
        <v>86.348122866894201</v>
      </c>
      <c r="L1491" s="455">
        <f>L1490/$J1490*100</f>
        <v>13.651877133105803</v>
      </c>
      <c r="M1491" s="455">
        <f>M1490/$J1490*100</f>
        <v>0</v>
      </c>
      <c r="N1491" s="456"/>
      <c r="O1491" s="457"/>
      <c r="P1491" s="63"/>
    </row>
    <row r="1492" spans="1:18" s="20" customFormat="1" ht="13.5" thickBot="1" x14ac:dyDescent="0.25">
      <c r="A1492" s="402"/>
      <c r="B1492" s="851" t="s">
        <v>3271</v>
      </c>
      <c r="C1492" s="852"/>
      <c r="D1492" s="852"/>
      <c r="E1492" s="852"/>
      <c r="F1492" s="852"/>
      <c r="G1492" s="852"/>
      <c r="H1492" s="852"/>
      <c r="I1492" s="852"/>
      <c r="J1492" s="852"/>
      <c r="K1492" s="852"/>
      <c r="L1492" s="852"/>
      <c r="M1492" s="852"/>
      <c r="N1492" s="852"/>
      <c r="O1492" s="853"/>
    </row>
    <row r="1493" spans="1:18" s="20" customFormat="1" ht="63.75" x14ac:dyDescent="0.2">
      <c r="A1493" s="435">
        <v>231</v>
      </c>
      <c r="B1493" s="529" t="s">
        <v>3272</v>
      </c>
      <c r="C1493" s="32" t="s">
        <v>3134</v>
      </c>
      <c r="D1493" s="412" t="s">
        <v>73</v>
      </c>
      <c r="E1493" s="412"/>
      <c r="F1493" s="412"/>
      <c r="G1493" s="412"/>
      <c r="H1493" s="412"/>
      <c r="I1493" s="412"/>
      <c r="J1493" s="569">
        <f>J1494+J1508</f>
        <v>16.399999999999999</v>
      </c>
      <c r="K1493" s="569">
        <f>K1494+K1508</f>
        <v>2.4000000000000004</v>
      </c>
      <c r="L1493" s="569">
        <f>L1494+L1508</f>
        <v>13.000000000000002</v>
      </c>
      <c r="M1493" s="569">
        <f>M1494+M1508</f>
        <v>1</v>
      </c>
      <c r="N1493" s="417" t="s">
        <v>3346</v>
      </c>
      <c r="O1493" s="417"/>
    </row>
    <row r="1494" spans="1:18" s="20" customFormat="1" ht="76.5" x14ac:dyDescent="0.2">
      <c r="A1494" s="915">
        <v>232</v>
      </c>
      <c r="B1494" s="662" t="s">
        <v>3273</v>
      </c>
      <c r="C1494" s="88" t="s">
        <v>3135</v>
      </c>
      <c r="D1494" s="289">
        <v>8</v>
      </c>
      <c r="E1494" s="289">
        <v>20</v>
      </c>
      <c r="F1494" s="289">
        <v>32</v>
      </c>
      <c r="G1494" s="289">
        <v>38</v>
      </c>
      <c r="H1494" s="289">
        <v>45</v>
      </c>
      <c r="I1494" s="289">
        <v>58</v>
      </c>
      <c r="J1494" s="594">
        <f>J1497</f>
        <v>11.200000000000001</v>
      </c>
      <c r="K1494" s="594">
        <f>K1497</f>
        <v>0.7</v>
      </c>
      <c r="L1494" s="594">
        <f>L1497</f>
        <v>10.500000000000002</v>
      </c>
      <c r="M1494" s="594">
        <f>M1497</f>
        <v>0</v>
      </c>
      <c r="N1494" s="591" t="s">
        <v>3346</v>
      </c>
      <c r="O1494" s="591"/>
    </row>
    <row r="1495" spans="1:18" s="20" customFormat="1" x14ac:dyDescent="0.2">
      <c r="A1495" s="881"/>
      <c r="B1495" s="663"/>
      <c r="C1495" s="88" t="s">
        <v>485</v>
      </c>
      <c r="D1495" s="289">
        <v>37</v>
      </c>
      <c r="E1495" s="289">
        <v>68</v>
      </c>
      <c r="F1495" s="289">
        <v>68</v>
      </c>
      <c r="G1495" s="289">
        <v>68</v>
      </c>
      <c r="H1495" s="289">
        <v>68</v>
      </c>
      <c r="I1495" s="289">
        <v>68</v>
      </c>
      <c r="J1495" s="595"/>
      <c r="K1495" s="595"/>
      <c r="L1495" s="595"/>
      <c r="M1495" s="595"/>
      <c r="N1495" s="592"/>
      <c r="O1495" s="592"/>
    </row>
    <row r="1496" spans="1:18" s="20" customFormat="1" ht="25.5" x14ac:dyDescent="0.2">
      <c r="A1496" s="882"/>
      <c r="B1496" s="664"/>
      <c r="C1496" s="88" t="s">
        <v>486</v>
      </c>
      <c r="D1496" s="289">
        <v>112</v>
      </c>
      <c r="E1496" s="289">
        <v>140</v>
      </c>
      <c r="F1496" s="289">
        <v>160</v>
      </c>
      <c r="G1496" s="289">
        <v>180</v>
      </c>
      <c r="H1496" s="289">
        <v>200</v>
      </c>
      <c r="I1496" s="289">
        <v>240</v>
      </c>
      <c r="J1496" s="596"/>
      <c r="K1496" s="596"/>
      <c r="L1496" s="596"/>
      <c r="M1496" s="596"/>
      <c r="N1496" s="593"/>
      <c r="O1496" s="593"/>
    </row>
    <row r="1497" spans="1:18" s="20" customFormat="1" ht="38.25" x14ac:dyDescent="0.2">
      <c r="A1497" s="877">
        <v>233</v>
      </c>
      <c r="B1497" s="603" t="s">
        <v>3274</v>
      </c>
      <c r="C1497" s="14" t="s">
        <v>3136</v>
      </c>
      <c r="D1497" s="282">
        <v>120</v>
      </c>
      <c r="E1497" s="282">
        <v>150</v>
      </c>
      <c r="F1497" s="282">
        <v>200</v>
      </c>
      <c r="G1497" s="282">
        <v>250</v>
      </c>
      <c r="H1497" s="282">
        <v>300</v>
      </c>
      <c r="I1497" s="282">
        <v>350</v>
      </c>
      <c r="J1497" s="771">
        <f>SUM(J1499:J1507)</f>
        <v>11.200000000000001</v>
      </c>
      <c r="K1497" s="771">
        <f>SUM(K1499:K1507)</f>
        <v>0.7</v>
      </c>
      <c r="L1497" s="771">
        <f>SUM(L1499:L1507)</f>
        <v>10.500000000000002</v>
      </c>
      <c r="M1497" s="771">
        <f>SUM(M1499:M1507)</f>
        <v>0</v>
      </c>
      <c r="N1497" s="711" t="s">
        <v>3346</v>
      </c>
      <c r="O1497" s="711"/>
    </row>
    <row r="1498" spans="1:18" s="20" customFormat="1" ht="38.25" x14ac:dyDescent="0.2">
      <c r="A1498" s="879"/>
      <c r="B1498" s="604"/>
      <c r="C1498" s="14" t="s">
        <v>487</v>
      </c>
      <c r="D1498" s="282">
        <v>3</v>
      </c>
      <c r="E1498" s="282">
        <v>20</v>
      </c>
      <c r="F1498" s="282">
        <v>30</v>
      </c>
      <c r="G1498" s="282">
        <v>18</v>
      </c>
      <c r="H1498" s="282"/>
      <c r="I1498" s="282"/>
      <c r="J1498" s="772"/>
      <c r="K1498" s="772"/>
      <c r="L1498" s="772"/>
      <c r="M1498" s="772"/>
      <c r="N1498" s="760"/>
      <c r="O1498" s="760"/>
    </row>
    <row r="1499" spans="1:18" s="20" customFormat="1" ht="63.75" x14ac:dyDescent="0.2">
      <c r="A1499" s="436" t="s">
        <v>2861</v>
      </c>
      <c r="B1499" s="164" t="s">
        <v>2341</v>
      </c>
      <c r="C1499" s="15" t="s">
        <v>488</v>
      </c>
      <c r="D1499" s="27"/>
      <c r="E1499" s="27" t="s">
        <v>21</v>
      </c>
      <c r="F1499" s="27"/>
      <c r="G1499" s="27"/>
      <c r="H1499" s="27"/>
      <c r="I1499" s="27"/>
      <c r="J1499" s="101">
        <v>0.3</v>
      </c>
      <c r="K1499" s="101">
        <v>0.1</v>
      </c>
      <c r="L1499" s="101">
        <v>0.2</v>
      </c>
      <c r="M1499" s="101"/>
      <c r="N1499" s="27" t="s">
        <v>3346</v>
      </c>
      <c r="O1499" s="27" t="s">
        <v>489</v>
      </c>
    </row>
    <row r="1500" spans="1:18" s="58" customFormat="1" ht="63.75" x14ac:dyDescent="0.2">
      <c r="A1500" s="436" t="s">
        <v>2862</v>
      </c>
      <c r="B1500" s="314" t="s">
        <v>2479</v>
      </c>
      <c r="C1500" s="17" t="s">
        <v>2033</v>
      </c>
      <c r="D1500" s="38"/>
      <c r="E1500" s="38" t="s">
        <v>985</v>
      </c>
      <c r="F1500" s="38"/>
      <c r="G1500" s="38"/>
      <c r="H1500" s="38"/>
      <c r="I1500" s="38"/>
      <c r="J1500" s="83">
        <v>0.3</v>
      </c>
      <c r="K1500" s="83"/>
      <c r="L1500" s="83">
        <v>0.3</v>
      </c>
      <c r="M1500" s="83"/>
      <c r="N1500" s="27" t="s">
        <v>1291</v>
      </c>
      <c r="O1500" s="27" t="s">
        <v>1292</v>
      </c>
      <c r="P1500" s="63"/>
    </row>
    <row r="1501" spans="1:18" s="134" customFormat="1" ht="51" x14ac:dyDescent="0.2">
      <c r="A1501" s="436" t="s">
        <v>2863</v>
      </c>
      <c r="B1501" s="164" t="s">
        <v>2590</v>
      </c>
      <c r="C1501" s="29" t="s">
        <v>1573</v>
      </c>
      <c r="D1501" s="27"/>
      <c r="E1501" s="27" t="s">
        <v>21</v>
      </c>
      <c r="F1501" s="27" t="s">
        <v>21</v>
      </c>
      <c r="G1501" s="27"/>
      <c r="H1501" s="27"/>
      <c r="I1501" s="27"/>
      <c r="J1501" s="101">
        <v>0.3</v>
      </c>
      <c r="K1501" s="101"/>
      <c r="L1501" s="101">
        <v>0.3</v>
      </c>
      <c r="M1501" s="101"/>
      <c r="N1501" s="27" t="s">
        <v>490</v>
      </c>
      <c r="O1501" s="27" t="s">
        <v>489</v>
      </c>
    </row>
    <row r="1502" spans="1:18" s="20" customFormat="1" ht="38.25" x14ac:dyDescent="0.2">
      <c r="A1502" s="436" t="s">
        <v>2864</v>
      </c>
      <c r="B1502" s="164" t="s">
        <v>2690</v>
      </c>
      <c r="C1502" s="15" t="s">
        <v>491</v>
      </c>
      <c r="D1502" s="27"/>
      <c r="E1502" s="27" t="s">
        <v>21</v>
      </c>
      <c r="F1502" s="27"/>
      <c r="G1502" s="27"/>
      <c r="H1502" s="27"/>
      <c r="I1502" s="27"/>
      <c r="J1502" s="101">
        <v>7</v>
      </c>
      <c r="K1502" s="101"/>
      <c r="L1502" s="101">
        <v>7</v>
      </c>
      <c r="M1502" s="101"/>
      <c r="N1502" s="27" t="s">
        <v>492</v>
      </c>
      <c r="O1502" s="27" t="s">
        <v>493</v>
      </c>
      <c r="P1502" s="48"/>
      <c r="Q1502" s="48"/>
    </row>
    <row r="1503" spans="1:18" s="20" customFormat="1" ht="38.25" x14ac:dyDescent="0.2">
      <c r="A1503" s="436" t="s">
        <v>2865</v>
      </c>
      <c r="B1503" s="164" t="s">
        <v>2717</v>
      </c>
      <c r="C1503" s="15" t="s">
        <v>494</v>
      </c>
      <c r="D1503" s="27"/>
      <c r="E1503" s="27" t="s">
        <v>21</v>
      </c>
      <c r="F1503" s="27" t="s">
        <v>21</v>
      </c>
      <c r="G1503" s="27" t="s">
        <v>21</v>
      </c>
      <c r="H1503" s="27" t="s">
        <v>21</v>
      </c>
      <c r="I1503" s="27" t="s">
        <v>21</v>
      </c>
      <c r="J1503" s="101">
        <v>1.5</v>
      </c>
      <c r="K1503" s="101"/>
      <c r="L1503" s="101">
        <v>1.5</v>
      </c>
      <c r="M1503" s="101"/>
      <c r="N1503" s="27" t="s">
        <v>495</v>
      </c>
      <c r="O1503" s="27" t="s">
        <v>493</v>
      </c>
      <c r="P1503" s="48"/>
      <c r="Q1503" s="48"/>
    </row>
    <row r="1504" spans="1:18" s="20" customFormat="1" ht="63.75" x14ac:dyDescent="0.2">
      <c r="A1504" s="436" t="s">
        <v>2866</v>
      </c>
      <c r="B1504" s="164" t="s">
        <v>2816</v>
      </c>
      <c r="C1504" s="15" t="s">
        <v>496</v>
      </c>
      <c r="D1504" s="27"/>
      <c r="E1504" s="27"/>
      <c r="F1504" s="27" t="s">
        <v>21</v>
      </c>
      <c r="G1504" s="27" t="s">
        <v>21</v>
      </c>
      <c r="H1504" s="27"/>
      <c r="I1504" s="27"/>
      <c r="J1504" s="101">
        <v>0.6</v>
      </c>
      <c r="K1504" s="101">
        <v>0.3</v>
      </c>
      <c r="L1504" s="101">
        <v>0.3</v>
      </c>
      <c r="M1504" s="101"/>
      <c r="N1504" s="27" t="s">
        <v>497</v>
      </c>
      <c r="O1504" s="27" t="s">
        <v>498</v>
      </c>
    </row>
    <row r="1505" spans="1:17" s="20" customFormat="1" ht="51" x14ac:dyDescent="0.2">
      <c r="A1505" s="436" t="s">
        <v>2867</v>
      </c>
      <c r="B1505" s="164" t="s">
        <v>2129</v>
      </c>
      <c r="C1505" s="15" t="s">
        <v>499</v>
      </c>
      <c r="D1505" s="27"/>
      <c r="E1505" s="27" t="s">
        <v>21</v>
      </c>
      <c r="F1505" s="27"/>
      <c r="G1505" s="27"/>
      <c r="H1505" s="27"/>
      <c r="I1505" s="27"/>
      <c r="J1505" s="101">
        <v>0.3</v>
      </c>
      <c r="K1505" s="101">
        <v>0.3</v>
      </c>
      <c r="L1505" s="101"/>
      <c r="M1505" s="101"/>
      <c r="N1505" s="27" t="s">
        <v>500</v>
      </c>
      <c r="O1505" s="27"/>
    </row>
    <row r="1506" spans="1:17" s="20" customFormat="1" ht="25.5" x14ac:dyDescent="0.2">
      <c r="A1506" s="436" t="s">
        <v>2868</v>
      </c>
      <c r="B1506" s="164" t="s">
        <v>2160</v>
      </c>
      <c r="C1506" s="15" t="s">
        <v>501</v>
      </c>
      <c r="D1506" s="27"/>
      <c r="E1506" s="27"/>
      <c r="F1506" s="27"/>
      <c r="G1506" s="27" t="s">
        <v>21</v>
      </c>
      <c r="H1506" s="27"/>
      <c r="I1506" s="27"/>
      <c r="J1506" s="101">
        <v>0.6</v>
      </c>
      <c r="K1506" s="101"/>
      <c r="L1506" s="101">
        <v>0.6</v>
      </c>
      <c r="M1506" s="101"/>
      <c r="N1506" s="27" t="s">
        <v>502</v>
      </c>
      <c r="O1506" s="27" t="s">
        <v>498</v>
      </c>
    </row>
    <row r="1507" spans="1:17" s="20" customFormat="1" ht="51" x14ac:dyDescent="0.2">
      <c r="A1507" s="436" t="s">
        <v>2869</v>
      </c>
      <c r="B1507" s="164" t="s">
        <v>2176</v>
      </c>
      <c r="C1507" s="15" t="s">
        <v>503</v>
      </c>
      <c r="D1507" s="27"/>
      <c r="E1507" s="27" t="s">
        <v>21</v>
      </c>
      <c r="F1507" s="27"/>
      <c r="G1507" s="27"/>
      <c r="H1507" s="27"/>
      <c r="I1507" s="27"/>
      <c r="J1507" s="101">
        <v>0.3</v>
      </c>
      <c r="K1507" s="101"/>
      <c r="L1507" s="101">
        <v>0.3</v>
      </c>
      <c r="M1507" s="101"/>
      <c r="N1507" s="27" t="s">
        <v>504</v>
      </c>
      <c r="O1507" s="27" t="s">
        <v>505</v>
      </c>
    </row>
    <row r="1508" spans="1:17" s="20" customFormat="1" ht="51" x14ac:dyDescent="0.2">
      <c r="A1508" s="436">
        <v>234</v>
      </c>
      <c r="B1508" s="355" t="s">
        <v>3280</v>
      </c>
      <c r="C1508" s="88" t="s">
        <v>3137</v>
      </c>
      <c r="D1508" s="289"/>
      <c r="E1508" s="289"/>
      <c r="F1508" s="289" t="s">
        <v>506</v>
      </c>
      <c r="G1508" s="289"/>
      <c r="H1508" s="289"/>
      <c r="I1508" s="289"/>
      <c r="J1508" s="555">
        <f>J1509</f>
        <v>5.1999999999999993</v>
      </c>
      <c r="K1508" s="555">
        <f>K1509</f>
        <v>1.7000000000000002</v>
      </c>
      <c r="L1508" s="555">
        <f>L1509</f>
        <v>2.5</v>
      </c>
      <c r="M1508" s="555">
        <f>M1509</f>
        <v>1</v>
      </c>
      <c r="N1508" s="290" t="s">
        <v>3347</v>
      </c>
      <c r="O1508" s="290"/>
    </row>
    <row r="1509" spans="1:17" s="20" customFormat="1" ht="38.25" x14ac:dyDescent="0.2">
      <c r="A1509" s="915">
        <v>235</v>
      </c>
      <c r="B1509" s="697" t="s">
        <v>3278</v>
      </c>
      <c r="C1509" s="14" t="s">
        <v>3138</v>
      </c>
      <c r="D1509" s="282"/>
      <c r="E1509" s="282"/>
      <c r="F1509" s="282" t="s">
        <v>506</v>
      </c>
      <c r="G1509" s="282"/>
      <c r="H1509" s="282"/>
      <c r="I1509" s="282"/>
      <c r="J1509" s="771">
        <f>SUM(J1511:J1515)</f>
        <v>5.1999999999999993</v>
      </c>
      <c r="K1509" s="771">
        <f>SUM(K1511:K1515)</f>
        <v>1.7000000000000002</v>
      </c>
      <c r="L1509" s="771">
        <f>SUM(L1511:L1515)</f>
        <v>2.5</v>
      </c>
      <c r="M1509" s="771">
        <f>SUM(M1511:M1515)</f>
        <v>1</v>
      </c>
      <c r="N1509" s="711" t="s">
        <v>3347</v>
      </c>
      <c r="O1509" s="711"/>
      <c r="P1509" s="48"/>
      <c r="Q1509" s="48"/>
    </row>
    <row r="1510" spans="1:17" s="20" customFormat="1" ht="38.25" x14ac:dyDescent="0.2">
      <c r="A1510" s="882"/>
      <c r="B1510" s="699"/>
      <c r="C1510" s="14" t="s">
        <v>507</v>
      </c>
      <c r="D1510" s="282" t="s">
        <v>73</v>
      </c>
      <c r="E1510" s="282"/>
      <c r="F1510" s="282"/>
      <c r="G1510" s="282"/>
      <c r="H1510" s="282"/>
      <c r="I1510" s="282"/>
      <c r="J1510" s="772"/>
      <c r="K1510" s="772"/>
      <c r="L1510" s="772"/>
      <c r="M1510" s="772"/>
      <c r="N1510" s="760"/>
      <c r="O1510" s="760"/>
      <c r="P1510" s="48"/>
      <c r="Q1510" s="48"/>
    </row>
    <row r="1511" spans="1:17" s="20" customFormat="1" ht="38.25" x14ac:dyDescent="0.2">
      <c r="A1511" s="442" t="s">
        <v>2861</v>
      </c>
      <c r="B1511" s="303" t="s">
        <v>2342</v>
      </c>
      <c r="C1511" s="15" t="s">
        <v>508</v>
      </c>
      <c r="D1511" s="27"/>
      <c r="E1511" s="27" t="s">
        <v>21</v>
      </c>
      <c r="F1511" s="27"/>
      <c r="G1511" s="27"/>
      <c r="H1511" s="27"/>
      <c r="I1511" s="27"/>
      <c r="J1511" s="101">
        <v>0.3</v>
      </c>
      <c r="K1511" s="101">
        <v>0.3</v>
      </c>
      <c r="L1511" s="101"/>
      <c r="M1511" s="101"/>
      <c r="N1511" s="27" t="s">
        <v>509</v>
      </c>
      <c r="O1511" s="27" t="s">
        <v>510</v>
      </c>
      <c r="P1511" s="48"/>
      <c r="Q1511" s="48"/>
    </row>
    <row r="1512" spans="1:17" s="20" customFormat="1" ht="38.25" x14ac:dyDescent="0.2">
      <c r="A1512" s="442" t="s">
        <v>2862</v>
      </c>
      <c r="B1512" s="303" t="s">
        <v>2480</v>
      </c>
      <c r="C1512" s="15" t="s">
        <v>511</v>
      </c>
      <c r="D1512" s="27"/>
      <c r="E1512" s="27"/>
      <c r="F1512" s="27" t="s">
        <v>21</v>
      </c>
      <c r="G1512" s="27"/>
      <c r="H1512" s="27"/>
      <c r="I1512" s="27" t="s">
        <v>21</v>
      </c>
      <c r="J1512" s="101">
        <v>3</v>
      </c>
      <c r="K1512" s="101">
        <v>0.5</v>
      </c>
      <c r="L1512" s="101">
        <v>2.5</v>
      </c>
      <c r="M1512" s="101"/>
      <c r="N1512" s="27" t="s">
        <v>512</v>
      </c>
      <c r="O1512" s="27" t="s">
        <v>510</v>
      </c>
      <c r="P1512" s="48"/>
      <c r="Q1512" s="48"/>
    </row>
    <row r="1513" spans="1:17" s="20" customFormat="1" ht="25.5" x14ac:dyDescent="0.2">
      <c r="A1513" s="442" t="s">
        <v>2863</v>
      </c>
      <c r="B1513" s="303" t="s">
        <v>2591</v>
      </c>
      <c r="C1513" s="15" t="s">
        <v>513</v>
      </c>
      <c r="D1513" s="27"/>
      <c r="E1513" s="27"/>
      <c r="F1513" s="27" t="s">
        <v>21</v>
      </c>
      <c r="G1513" s="27"/>
      <c r="H1513" s="27"/>
      <c r="I1513" s="27"/>
      <c r="J1513" s="101">
        <v>0.3</v>
      </c>
      <c r="K1513" s="101">
        <v>0.3</v>
      </c>
      <c r="L1513" s="101"/>
      <c r="M1513" s="101"/>
      <c r="N1513" s="27" t="s">
        <v>514</v>
      </c>
      <c r="O1513" s="27"/>
      <c r="P1513" s="48"/>
      <c r="Q1513" s="48"/>
    </row>
    <row r="1514" spans="1:17" s="20" customFormat="1" ht="51" x14ac:dyDescent="0.2">
      <c r="A1514" s="442" t="s">
        <v>2864</v>
      </c>
      <c r="B1514" s="303" t="s">
        <v>2691</v>
      </c>
      <c r="C1514" s="15" t="s">
        <v>515</v>
      </c>
      <c r="D1514" s="27"/>
      <c r="E1514" s="27" t="s">
        <v>21</v>
      </c>
      <c r="F1514" s="27"/>
      <c r="G1514" s="27"/>
      <c r="H1514" s="27"/>
      <c r="I1514" s="27"/>
      <c r="J1514" s="101">
        <v>0.1</v>
      </c>
      <c r="K1514" s="101">
        <v>0.1</v>
      </c>
      <c r="L1514" s="101"/>
      <c r="M1514" s="101"/>
      <c r="N1514" s="27" t="s">
        <v>516</v>
      </c>
      <c r="O1514" s="27" t="s">
        <v>517</v>
      </c>
      <c r="P1514" s="48"/>
      <c r="Q1514" s="48"/>
    </row>
    <row r="1515" spans="1:17" s="20" customFormat="1" ht="38.25" x14ac:dyDescent="0.2">
      <c r="A1515" s="442" t="s">
        <v>2865</v>
      </c>
      <c r="B1515" s="303" t="s">
        <v>2718</v>
      </c>
      <c r="C1515" s="15" t="s">
        <v>518</v>
      </c>
      <c r="D1515" s="27"/>
      <c r="E1515" s="27" t="s">
        <v>21</v>
      </c>
      <c r="F1515" s="27" t="s">
        <v>21</v>
      </c>
      <c r="G1515" s="27" t="s">
        <v>21</v>
      </c>
      <c r="H1515" s="27" t="s">
        <v>21</v>
      </c>
      <c r="I1515" s="27" t="s">
        <v>21</v>
      </c>
      <c r="J1515" s="101">
        <v>1.5</v>
      </c>
      <c r="K1515" s="101">
        <v>0.5</v>
      </c>
      <c r="L1515" s="101"/>
      <c r="M1515" s="101">
        <v>1</v>
      </c>
      <c r="N1515" s="27" t="s">
        <v>330</v>
      </c>
      <c r="O1515" s="27"/>
      <c r="P1515" s="48"/>
      <c r="Q1515" s="48"/>
    </row>
    <row r="1516" spans="1:17" s="134" customFormat="1" x14ac:dyDescent="0.2">
      <c r="A1516" s="386"/>
      <c r="B1516" s="618" t="s">
        <v>2834</v>
      </c>
      <c r="C1516" s="619"/>
      <c r="D1516" s="619"/>
      <c r="E1516" s="619"/>
      <c r="F1516" s="619"/>
      <c r="G1516" s="619"/>
      <c r="H1516" s="619"/>
      <c r="I1516" s="619"/>
      <c r="J1516" s="619"/>
      <c r="K1516" s="619"/>
      <c r="L1516" s="619"/>
      <c r="M1516" s="619"/>
      <c r="N1516" s="619"/>
      <c r="O1516" s="620"/>
    </row>
    <row r="1517" spans="1:17" s="58" customFormat="1" x14ac:dyDescent="0.2">
      <c r="A1517" s="386"/>
      <c r="B1517" s="621" t="s">
        <v>1293</v>
      </c>
      <c r="C1517" s="622"/>
      <c r="D1517" s="622"/>
      <c r="E1517" s="622"/>
      <c r="F1517" s="622"/>
      <c r="G1517" s="622"/>
      <c r="H1517" s="622"/>
      <c r="I1517" s="623"/>
      <c r="J1517" s="455">
        <f>J1493</f>
        <v>16.399999999999999</v>
      </c>
      <c r="K1517" s="455">
        <f>K1493</f>
        <v>2.4000000000000004</v>
      </c>
      <c r="L1517" s="455">
        <f>L1493</f>
        <v>13.000000000000002</v>
      </c>
      <c r="M1517" s="455">
        <f>M1493</f>
        <v>1</v>
      </c>
      <c r="N1517" s="456"/>
      <c r="O1517" s="456"/>
      <c r="P1517" s="63"/>
    </row>
    <row r="1518" spans="1:17" s="58" customFormat="1" x14ac:dyDescent="0.2">
      <c r="A1518" s="386"/>
      <c r="B1518" s="621" t="s">
        <v>1294</v>
      </c>
      <c r="C1518" s="622"/>
      <c r="D1518" s="622"/>
      <c r="E1518" s="622"/>
      <c r="F1518" s="622"/>
      <c r="G1518" s="622"/>
      <c r="H1518" s="622"/>
      <c r="I1518" s="623"/>
      <c r="J1518" s="454">
        <v>100</v>
      </c>
      <c r="K1518" s="455">
        <v>14.63</v>
      </c>
      <c r="L1518" s="455">
        <v>79.27</v>
      </c>
      <c r="M1518" s="455">
        <v>6.1</v>
      </c>
      <c r="N1518" s="456"/>
      <c r="O1518" s="457"/>
      <c r="P1518" s="63"/>
    </row>
    <row r="1520" spans="1:17" s="134" customFormat="1" x14ac:dyDescent="0.2">
      <c r="A1520" s="218"/>
      <c r="B1520" s="220"/>
      <c r="C1520" s="221"/>
      <c r="D1520" s="218"/>
      <c r="E1520" s="218"/>
      <c r="F1520" s="218"/>
      <c r="G1520" s="218"/>
      <c r="H1520" s="218"/>
      <c r="I1520" s="218"/>
      <c r="J1520" s="219"/>
      <c r="K1520" s="218"/>
      <c r="L1520" s="218"/>
      <c r="M1520" s="218"/>
      <c r="N1520" s="218"/>
      <c r="O1520" s="218"/>
    </row>
    <row r="1521" spans="1:16" s="134" customFormat="1" ht="15.75" x14ac:dyDescent="0.2">
      <c r="A1521" s="218"/>
      <c r="B1521" s="220"/>
      <c r="D1521" s="245"/>
      <c r="E1521" s="245"/>
      <c r="F1521" s="218"/>
      <c r="G1521" s="218"/>
      <c r="H1521" s="218"/>
      <c r="I1521" s="218"/>
      <c r="J1521" s="244">
        <f>J51+J113+J143+J316+J344+J422+J502+J583+J622+J854+J995+J1079+J1128+J1218+J1276+J1338+J1418+J1490+J1517</f>
        <v>45671.53</v>
      </c>
      <c r="K1521" s="244">
        <f>K51+K113+K143+K316+K344+K422+K502+K583+K622+K854+K995+K1079+K1128+K1218+K1276+K1338+K1418+K1490+K1517</f>
        <v>11930.42</v>
      </c>
      <c r="L1521" s="244">
        <f>L51+L113+L143+L316+L344+L422+L502+L583+L622+L854+L995+L1079+L1128+L1218+L1276+L1338+L1418+L1490+L1517</f>
        <v>6817.3999999999987</v>
      </c>
      <c r="M1521" s="244">
        <f>M51+M113+M143+M316+M344+M422+M502+M583+M622+M854+M995+M1079+M1128+M1218+M1276+M1338+M1418+M1490+M1517</f>
        <v>26923.710000000006</v>
      </c>
      <c r="N1521" s="218"/>
      <c r="O1521" s="218"/>
    </row>
    <row r="1522" spans="1:16" ht="15" x14ac:dyDescent="0.2">
      <c r="C1522" s="260" t="s">
        <v>1439</v>
      </c>
      <c r="D1522" s="245" t="s">
        <v>1436</v>
      </c>
      <c r="E1522" s="261" t="s">
        <v>1437</v>
      </c>
      <c r="J1522" s="226">
        <f>SUM(K1522:M1522)</f>
        <v>100</v>
      </c>
      <c r="K1522" s="228">
        <f>K1521/$J1521*100</f>
        <v>26.122225377603947</v>
      </c>
      <c r="L1522" s="228">
        <f>L1521/$J1521*100</f>
        <v>14.927023465165275</v>
      </c>
      <c r="M1522" s="228">
        <f>M1521/$J1521*100</f>
        <v>58.950751157230783</v>
      </c>
    </row>
    <row r="1523" spans="1:16" ht="15" x14ac:dyDescent="0.2">
      <c r="C1523" s="260"/>
      <c r="D1523" s="245" t="s">
        <v>1310</v>
      </c>
      <c r="E1523" s="245" t="s">
        <v>1310</v>
      </c>
      <c r="J1523" s="227">
        <f>J115+J177+J267+J642+J668+J997</f>
        <v>6162.3958000000011</v>
      </c>
      <c r="K1523" s="227">
        <f>K115+K177+K267+K642+K668+K997</f>
        <v>3488.0347999999994</v>
      </c>
      <c r="L1523" s="227">
        <f>L115+L177+L267+L642+L668+L997</f>
        <v>2502.1309999999999</v>
      </c>
      <c r="M1523" s="227">
        <f>M115+M177+M267+M642+M668+M997</f>
        <v>172.23</v>
      </c>
    </row>
    <row r="1524" spans="1:16" ht="15" x14ac:dyDescent="0.2">
      <c r="C1524" s="260" t="s">
        <v>1443</v>
      </c>
      <c r="D1524" s="262">
        <v>121842.67544222463</v>
      </c>
      <c r="E1524" s="245">
        <v>59.508779659624523</v>
      </c>
      <c r="J1524" s="226">
        <f>SUM(K1524:M1524)</f>
        <v>99.999999999999972</v>
      </c>
      <c r="K1524" s="228">
        <f>K1523/$J1523*100</f>
        <v>56.601927451657666</v>
      </c>
      <c r="L1524" s="228">
        <f>L1523/$J1523*100</f>
        <v>40.603217988691988</v>
      </c>
      <c r="M1524" s="228">
        <f>M1523/$J1523*100</f>
        <v>2.7948545596503225</v>
      </c>
    </row>
    <row r="1525" spans="1:16" ht="15" x14ac:dyDescent="0.2">
      <c r="C1525" s="260" t="s">
        <v>1309</v>
      </c>
      <c r="D1525" s="262">
        <v>65242.413447361781</v>
      </c>
      <c r="E1525" s="245">
        <v>31.864832187981445</v>
      </c>
      <c r="F1525" s="66"/>
      <c r="G1525" s="66"/>
      <c r="H1525" s="66"/>
      <c r="I1525" s="66" t="s">
        <v>1442</v>
      </c>
      <c r="J1525" s="69">
        <v>11.3</v>
      </c>
    </row>
    <row r="1526" spans="1:16" ht="15" x14ac:dyDescent="0.2">
      <c r="C1526" s="260" t="s">
        <v>1444</v>
      </c>
      <c r="D1526" s="262">
        <v>17662.304922107527</v>
      </c>
      <c r="E1526" s="245">
        <v>8.6263881523940356</v>
      </c>
      <c r="F1526" s="263"/>
      <c r="G1526" s="263"/>
      <c r="H1526" s="263"/>
      <c r="I1526" s="263"/>
    </row>
    <row r="1527" spans="1:16" ht="15.75" x14ac:dyDescent="0.2">
      <c r="C1527" s="264" t="s">
        <v>1441</v>
      </c>
      <c r="D1527" s="265">
        <v>204747.39381169394</v>
      </c>
      <c r="E1527" s="245"/>
      <c r="F1527" s="266"/>
      <c r="G1527" s="267" t="s">
        <v>1440</v>
      </c>
      <c r="H1527" s="267"/>
      <c r="I1527" s="267"/>
      <c r="J1527" s="268">
        <f>J1521+(J1523*J1525)</f>
        <v>115306.60254000002</v>
      </c>
      <c r="K1527" s="244">
        <f>K1521+(K1523*$J1525)</f>
        <v>51345.213239999997</v>
      </c>
      <c r="L1527" s="244">
        <f>L1521+(L1523*$J1525)</f>
        <v>35091.480300000003</v>
      </c>
      <c r="M1527" s="244">
        <f>M1521+(M1523*$J1525)</f>
        <v>28869.909000000007</v>
      </c>
    </row>
    <row r="1528" spans="1:16" ht="15.75" x14ac:dyDescent="0.2">
      <c r="C1528" s="260"/>
      <c r="D1528" s="245"/>
      <c r="E1528" s="245"/>
      <c r="F1528" s="245"/>
      <c r="G1528" s="269" t="s">
        <v>1437</v>
      </c>
      <c r="H1528" s="269"/>
      <c r="I1528" s="269"/>
      <c r="J1528" s="270">
        <f>SUM(K1528:M1528)</f>
        <v>100</v>
      </c>
      <c r="K1528" s="271">
        <f>K1527/$J1527*100</f>
        <v>44.52929156609941</v>
      </c>
      <c r="L1528" s="271">
        <f>L1527/$J1527*100</f>
        <v>30.433192485943483</v>
      </c>
      <c r="M1528" s="271">
        <f>M1527/$J1527*100</f>
        <v>25.037515947957097</v>
      </c>
    </row>
    <row r="1529" spans="1:16" ht="15" x14ac:dyDescent="0.2">
      <c r="C1529" s="260"/>
      <c r="D1529" s="245"/>
      <c r="E1529" s="245"/>
      <c r="F1529" s="245"/>
      <c r="G1529" s="245"/>
      <c r="H1529" s="245"/>
      <c r="I1529" s="245"/>
    </row>
    <row r="1530" spans="1:16" x14ac:dyDescent="0.2">
      <c r="C1530" s="272"/>
      <c r="D1530" s="273"/>
      <c r="E1530" s="273"/>
      <c r="F1530" s="273"/>
      <c r="G1530" s="273"/>
      <c r="H1530" s="273"/>
      <c r="I1530" s="273"/>
      <c r="K1530" s="243"/>
      <c r="L1530" s="243"/>
      <c r="M1530" s="243"/>
      <c r="P1530" s="11"/>
    </row>
    <row r="1531" spans="1:16" ht="15.75" customHeight="1" x14ac:dyDescent="0.2">
      <c r="A1531" s="371"/>
      <c r="B1531" s="891" t="s">
        <v>2037</v>
      </c>
      <c r="C1531" s="892"/>
      <c r="D1531" s="892"/>
      <c r="E1531" s="892"/>
      <c r="F1531" s="892"/>
      <c r="G1531" s="892"/>
      <c r="H1531" s="892"/>
      <c r="I1531" s="892"/>
      <c r="J1531" s="892"/>
      <c r="K1531" s="892"/>
      <c r="L1531" s="892"/>
      <c r="M1531" s="892"/>
      <c r="N1531" s="892"/>
      <c r="O1531" s="893"/>
      <c r="P1531" s="11"/>
    </row>
    <row r="1532" spans="1:16" ht="76.5" x14ac:dyDescent="0.2">
      <c r="A1532" s="404"/>
      <c r="B1532" s="362" t="s">
        <v>2038</v>
      </c>
      <c r="C1532" s="296" t="s">
        <v>2046</v>
      </c>
      <c r="D1532" s="297"/>
      <c r="E1532" s="298" t="s">
        <v>21</v>
      </c>
      <c r="F1532" s="298"/>
      <c r="G1532" s="298"/>
      <c r="H1532" s="298"/>
      <c r="I1532" s="298"/>
      <c r="J1532" s="299"/>
      <c r="K1532" s="299"/>
      <c r="L1532" s="299"/>
      <c r="M1532" s="299"/>
      <c r="N1532" s="300" t="s">
        <v>427</v>
      </c>
      <c r="O1532" s="297" t="s">
        <v>498</v>
      </c>
      <c r="P1532" s="11"/>
    </row>
    <row r="1533" spans="1:16" ht="51" x14ac:dyDescent="0.2">
      <c r="A1533" s="404"/>
      <c r="B1533" s="362" t="s">
        <v>2039</v>
      </c>
      <c r="C1533" s="296" t="s">
        <v>2047</v>
      </c>
      <c r="D1533" s="297"/>
      <c r="E1533" s="298" t="s">
        <v>21</v>
      </c>
      <c r="F1533" s="298"/>
      <c r="G1533" s="298"/>
      <c r="H1533" s="298"/>
      <c r="I1533" s="298"/>
      <c r="J1533" s="299"/>
      <c r="K1533" s="299"/>
      <c r="L1533" s="299"/>
      <c r="M1533" s="299"/>
      <c r="N1533" s="300" t="s">
        <v>1017</v>
      </c>
      <c r="O1533" s="297" t="s">
        <v>498</v>
      </c>
      <c r="P1533" s="11"/>
    </row>
    <row r="1534" spans="1:16" ht="25.5" x14ac:dyDescent="0.2">
      <c r="A1534" s="404"/>
      <c r="B1534" s="362" t="s">
        <v>2040</v>
      </c>
      <c r="C1534" s="296" t="s">
        <v>2048</v>
      </c>
      <c r="D1534" s="297"/>
      <c r="E1534" s="298" t="s">
        <v>21</v>
      </c>
      <c r="F1534" s="298"/>
      <c r="G1534" s="298"/>
      <c r="H1534" s="298"/>
      <c r="I1534" s="298"/>
      <c r="J1534" s="299"/>
      <c r="K1534" s="299"/>
      <c r="L1534" s="299"/>
      <c r="M1534" s="299"/>
      <c r="N1534" s="300" t="s">
        <v>427</v>
      </c>
      <c r="O1534" s="297" t="s">
        <v>498</v>
      </c>
      <c r="P1534" s="11"/>
    </row>
    <row r="1535" spans="1:16" ht="25.5" x14ac:dyDescent="0.2">
      <c r="A1535" s="404"/>
      <c r="B1535" s="362" t="s">
        <v>2041</v>
      </c>
      <c r="C1535" s="296" t="s">
        <v>2049</v>
      </c>
      <c r="D1535" s="297"/>
      <c r="E1535" s="298" t="s">
        <v>21</v>
      </c>
      <c r="F1535" s="298"/>
      <c r="G1535" s="298"/>
      <c r="H1535" s="298"/>
      <c r="I1535" s="298"/>
      <c r="J1535" s="299"/>
      <c r="K1535" s="299"/>
      <c r="L1535" s="299"/>
      <c r="M1535" s="299"/>
      <c r="N1535" s="300" t="s">
        <v>427</v>
      </c>
      <c r="O1535" s="297" t="s">
        <v>498</v>
      </c>
      <c r="P1535" s="11"/>
    </row>
    <row r="1536" spans="1:16" ht="25.5" x14ac:dyDescent="0.2">
      <c r="A1536" s="404"/>
      <c r="B1536" s="362" t="s">
        <v>2044</v>
      </c>
      <c r="C1536" s="296" t="s">
        <v>2050</v>
      </c>
      <c r="D1536" s="297"/>
      <c r="E1536" s="298" t="s">
        <v>21</v>
      </c>
      <c r="F1536" s="298"/>
      <c r="G1536" s="298"/>
      <c r="H1536" s="298"/>
      <c r="I1536" s="298"/>
      <c r="J1536" s="299"/>
      <c r="K1536" s="299"/>
      <c r="L1536" s="299"/>
      <c r="M1536" s="299"/>
      <c r="N1536" s="300" t="s">
        <v>427</v>
      </c>
      <c r="O1536" s="297" t="s">
        <v>498</v>
      </c>
      <c r="P1536" s="11"/>
    </row>
    <row r="1537" spans="1:16" ht="51" x14ac:dyDescent="0.2">
      <c r="A1537" s="404"/>
      <c r="B1537" s="362" t="s">
        <v>2042</v>
      </c>
      <c r="C1537" s="296" t="s">
        <v>2051</v>
      </c>
      <c r="D1537" s="297"/>
      <c r="E1537" s="298" t="s">
        <v>21</v>
      </c>
      <c r="F1537" s="298"/>
      <c r="G1537" s="298"/>
      <c r="H1537" s="298"/>
      <c r="I1537" s="298"/>
      <c r="J1537" s="299"/>
      <c r="K1537" s="299"/>
      <c r="L1537" s="299"/>
      <c r="M1537" s="299"/>
      <c r="N1537" s="300" t="s">
        <v>427</v>
      </c>
      <c r="O1537" s="297" t="s">
        <v>498</v>
      </c>
      <c r="P1537" s="11"/>
    </row>
    <row r="1538" spans="1:16" ht="25.5" x14ac:dyDescent="0.2">
      <c r="A1538" s="404"/>
      <c r="B1538" s="362" t="s">
        <v>2043</v>
      </c>
      <c r="C1538" s="296" t="s">
        <v>2052</v>
      </c>
      <c r="D1538" s="297"/>
      <c r="E1538" s="298"/>
      <c r="F1538" s="298" t="s">
        <v>21</v>
      </c>
      <c r="G1538" s="298"/>
      <c r="H1538" s="298"/>
      <c r="I1538" s="298"/>
      <c r="J1538" s="299"/>
      <c r="K1538" s="299"/>
      <c r="L1538" s="299"/>
      <c r="M1538" s="299"/>
      <c r="N1538" s="300" t="s">
        <v>427</v>
      </c>
      <c r="O1538" s="297" t="s">
        <v>498</v>
      </c>
      <c r="P1538" s="11"/>
    </row>
    <row r="1539" spans="1:16" ht="51" x14ac:dyDescent="0.2">
      <c r="A1539" s="404"/>
      <c r="B1539" s="362" t="s">
        <v>2045</v>
      </c>
      <c r="C1539" s="296" t="s">
        <v>2053</v>
      </c>
      <c r="D1539" s="297"/>
      <c r="E1539" s="298"/>
      <c r="F1539" s="298" t="s">
        <v>21</v>
      </c>
      <c r="G1539" s="298" t="s">
        <v>21</v>
      </c>
      <c r="H1539" s="298"/>
      <c r="I1539" s="298"/>
      <c r="J1539" s="299"/>
      <c r="K1539" s="299"/>
      <c r="L1539" s="299"/>
      <c r="M1539" s="299"/>
      <c r="N1539" s="300" t="s">
        <v>427</v>
      </c>
      <c r="O1539" s="297" t="s">
        <v>498</v>
      </c>
      <c r="P1539" s="11"/>
    </row>
    <row r="1540" spans="1:16" ht="15" x14ac:dyDescent="0.2">
      <c r="C1540" s="260"/>
      <c r="D1540" s="245"/>
      <c r="E1540" s="245"/>
      <c r="F1540" s="245"/>
      <c r="G1540" s="245"/>
      <c r="H1540" s="245"/>
      <c r="I1540" s="245"/>
      <c r="P1540" s="11"/>
    </row>
    <row r="1541" spans="1:16" ht="15" x14ac:dyDescent="0.2">
      <c r="C1541" s="260"/>
      <c r="D1541" s="245"/>
      <c r="E1541" s="261"/>
      <c r="F1541" s="245"/>
      <c r="G1541" s="260"/>
      <c r="H1541" s="245"/>
      <c r="I1541" s="260"/>
      <c r="P1541" s="11"/>
    </row>
    <row r="1542" spans="1:16" x14ac:dyDescent="0.2">
      <c r="C1542" s="272"/>
      <c r="D1542" s="273"/>
      <c r="E1542" s="274"/>
      <c r="F1542" s="273"/>
      <c r="G1542" s="272"/>
      <c r="H1542" s="273"/>
      <c r="I1542" s="272"/>
      <c r="P1542" s="11"/>
    </row>
  </sheetData>
  <dataConsolidate/>
  <mergeCells count="1196">
    <mergeCell ref="A1497:A1498"/>
    <mergeCell ref="A1509:A1510"/>
    <mergeCell ref="A51:I51"/>
    <mergeCell ref="A52:I52"/>
    <mergeCell ref="A1333:A1334"/>
    <mergeCell ref="A1341:A1345"/>
    <mergeCell ref="A1347:A1350"/>
    <mergeCell ref="A1362:A1363"/>
    <mergeCell ref="A1368:A1369"/>
    <mergeCell ref="A1373:A1375"/>
    <mergeCell ref="A1376:A1377"/>
    <mergeCell ref="A1382:A1383"/>
    <mergeCell ref="A1389:A1391"/>
    <mergeCell ref="A1398:A1401"/>
    <mergeCell ref="A1421:A1426"/>
    <mergeCell ref="A1427:A1430"/>
    <mergeCell ref="A1440:A1450"/>
    <mergeCell ref="A1451:A1459"/>
    <mergeCell ref="A1477:A1478"/>
    <mergeCell ref="A1479:A1480"/>
    <mergeCell ref="A1494:A1496"/>
    <mergeCell ref="A1082:A1083"/>
    <mergeCell ref="A1084:A1086"/>
    <mergeCell ref="A1116:A1118"/>
    <mergeCell ref="A1131:A1139"/>
    <mergeCell ref="A1141:A1142"/>
    <mergeCell ref="A1152:A1153"/>
    <mergeCell ref="A1160:A1162"/>
    <mergeCell ref="A1170:A1173"/>
    <mergeCell ref="A1180:A1183"/>
    <mergeCell ref="A1221:A1222"/>
    <mergeCell ref="A1245:A1247"/>
    <mergeCell ref="A1279:A1282"/>
    <mergeCell ref="A1283:A1287"/>
    <mergeCell ref="A1293:A1297"/>
    <mergeCell ref="A1301:A1304"/>
    <mergeCell ref="A1320:A1327"/>
    <mergeCell ref="A1328:A1329"/>
    <mergeCell ref="A950:A951"/>
    <mergeCell ref="A954:A955"/>
    <mergeCell ref="A960:A963"/>
    <mergeCell ref="A971:A974"/>
    <mergeCell ref="A976:A978"/>
    <mergeCell ref="A1000:A1002"/>
    <mergeCell ref="A1003:A1006"/>
    <mergeCell ref="A1007:A1008"/>
    <mergeCell ref="A1017:A1018"/>
    <mergeCell ref="A1030:A1031"/>
    <mergeCell ref="A1032:A1034"/>
    <mergeCell ref="A1035:A1036"/>
    <mergeCell ref="A1045:A1047"/>
    <mergeCell ref="A1048:A1050"/>
    <mergeCell ref="A1051:A1052"/>
    <mergeCell ref="A1062:A1063"/>
    <mergeCell ref="A1066:A1067"/>
    <mergeCell ref="A836:A837"/>
    <mergeCell ref="A838:A840"/>
    <mergeCell ref="A841:A842"/>
    <mergeCell ref="A857:A858"/>
    <mergeCell ref="A859:A860"/>
    <mergeCell ref="A861:A862"/>
    <mergeCell ref="A869:A870"/>
    <mergeCell ref="A876:A878"/>
    <mergeCell ref="A883:A884"/>
    <mergeCell ref="A887:A896"/>
    <mergeCell ref="A897:A905"/>
    <mergeCell ref="A906:A909"/>
    <mergeCell ref="A918:A922"/>
    <mergeCell ref="A930:A931"/>
    <mergeCell ref="A934:A938"/>
    <mergeCell ref="A939:A941"/>
    <mergeCell ref="A942:A945"/>
    <mergeCell ref="A613:A614"/>
    <mergeCell ref="A615:A617"/>
    <mergeCell ref="A647:A648"/>
    <mergeCell ref="A671:A676"/>
    <mergeCell ref="A677:A692"/>
    <mergeCell ref="A693:A710"/>
    <mergeCell ref="A724:A733"/>
    <mergeCell ref="A734:A737"/>
    <mergeCell ref="A738:A739"/>
    <mergeCell ref="A745:A748"/>
    <mergeCell ref="A763:A764"/>
    <mergeCell ref="A765:A767"/>
    <mergeCell ref="A773:A774"/>
    <mergeCell ref="A783:A792"/>
    <mergeCell ref="A799:A810"/>
    <mergeCell ref="A820:A821"/>
    <mergeCell ref="A825:A826"/>
    <mergeCell ref="A448:A451"/>
    <mergeCell ref="A469:A474"/>
    <mergeCell ref="A475:A479"/>
    <mergeCell ref="A488:A490"/>
    <mergeCell ref="A496:A497"/>
    <mergeCell ref="A505:A506"/>
    <mergeCell ref="A507:A510"/>
    <mergeCell ref="A519:A523"/>
    <mergeCell ref="A527:A533"/>
    <mergeCell ref="A534:A535"/>
    <mergeCell ref="A547:A548"/>
    <mergeCell ref="A555:A558"/>
    <mergeCell ref="A559:A561"/>
    <mergeCell ref="A568:A569"/>
    <mergeCell ref="A588:A590"/>
    <mergeCell ref="A602:A603"/>
    <mergeCell ref="A608:A609"/>
    <mergeCell ref="A298:A299"/>
    <mergeCell ref="A319:A320"/>
    <mergeCell ref="A321:A322"/>
    <mergeCell ref="A348:A349"/>
    <mergeCell ref="A350:A351"/>
    <mergeCell ref="A352:A353"/>
    <mergeCell ref="A369:A370"/>
    <mergeCell ref="A382:A384"/>
    <mergeCell ref="A389:A390"/>
    <mergeCell ref="A391:A393"/>
    <mergeCell ref="A405:A409"/>
    <mergeCell ref="A415:A417"/>
    <mergeCell ref="A426:A427"/>
    <mergeCell ref="A428:A433"/>
    <mergeCell ref="A445:A447"/>
    <mergeCell ref="A3:A4"/>
    <mergeCell ref="A7:A11"/>
    <mergeCell ref="A12:A13"/>
    <mergeCell ref="A26:A27"/>
    <mergeCell ref="A30:A34"/>
    <mergeCell ref="A39:A40"/>
    <mergeCell ref="A54:A57"/>
    <mergeCell ref="A59:A61"/>
    <mergeCell ref="A62:A65"/>
    <mergeCell ref="A76:A91"/>
    <mergeCell ref="A93:A94"/>
    <mergeCell ref="A104:A105"/>
    <mergeCell ref="A118:A121"/>
    <mergeCell ref="A134:A136"/>
    <mergeCell ref="A138:A140"/>
    <mergeCell ref="A146:A147"/>
    <mergeCell ref="A148:A150"/>
    <mergeCell ref="A151:A153"/>
    <mergeCell ref="A173:A174"/>
    <mergeCell ref="A180:A187"/>
    <mergeCell ref="A188:A195"/>
    <mergeCell ref="A196:A199"/>
    <mergeCell ref="A218:A220"/>
    <mergeCell ref="A223:A224"/>
    <mergeCell ref="A251:A252"/>
    <mergeCell ref="A259:A260"/>
    <mergeCell ref="A270:A272"/>
    <mergeCell ref="A273:A276"/>
    <mergeCell ref="A277:A280"/>
    <mergeCell ref="B1531:O1531"/>
    <mergeCell ref="K1180:K1183"/>
    <mergeCell ref="L1180:L1183"/>
    <mergeCell ref="M1180:M1183"/>
    <mergeCell ref="N1180:N1183"/>
    <mergeCell ref="B1116:B1118"/>
    <mergeCell ref="J1116:J1118"/>
    <mergeCell ref="K1116:K1118"/>
    <mergeCell ref="L1116:L1118"/>
    <mergeCell ref="M1116:M1118"/>
    <mergeCell ref="N1116:N1118"/>
    <mergeCell ref="B1131:B1139"/>
    <mergeCell ref="J1131:J1139"/>
    <mergeCell ref="K1131:K1139"/>
    <mergeCell ref="L1131:L1139"/>
    <mergeCell ref="M1131:M1139"/>
    <mergeCell ref="N1131:N1135"/>
    <mergeCell ref="N1137:N1139"/>
    <mergeCell ref="B1152:B1153"/>
    <mergeCell ref="K1152:K1153"/>
    <mergeCell ref="J1152:J1153"/>
    <mergeCell ref="L1152:L1153"/>
    <mergeCell ref="M1152:M1153"/>
    <mergeCell ref="K1170:K1173"/>
    <mergeCell ref="L1170:L1173"/>
    <mergeCell ref="M1170:M1173"/>
    <mergeCell ref="N1170:N1172"/>
    <mergeCell ref="B1180:B1183"/>
    <mergeCell ref="B1141:B1142"/>
    <mergeCell ref="J1141:J1142"/>
    <mergeCell ref="K1141:K1142"/>
    <mergeCell ref="L1141:L1142"/>
    <mergeCell ref="L1368:L1369"/>
    <mergeCell ref="M1368:M1369"/>
    <mergeCell ref="O348:O349"/>
    <mergeCell ref="O350:O351"/>
    <mergeCell ref="K352:K353"/>
    <mergeCell ref="L352:L353"/>
    <mergeCell ref="M352:M353"/>
    <mergeCell ref="L1082:L1083"/>
    <mergeCell ref="M1082:M1083"/>
    <mergeCell ref="J1051:J1052"/>
    <mergeCell ref="K1051:K1052"/>
    <mergeCell ref="L1051:L1052"/>
    <mergeCell ref="M1051:M1052"/>
    <mergeCell ref="J1062:J1063"/>
    <mergeCell ref="K1062:K1063"/>
    <mergeCell ref="L1062:L1063"/>
    <mergeCell ref="M1062:M1063"/>
    <mergeCell ref="L405:L409"/>
    <mergeCell ref="J1045:J1047"/>
    <mergeCell ref="J1320:J1327"/>
    <mergeCell ref="K1320:K1327"/>
    <mergeCell ref="L1320:L1327"/>
    <mergeCell ref="M1320:M1327"/>
    <mergeCell ref="K773:K774"/>
    <mergeCell ref="J773:J774"/>
    <mergeCell ref="N1301:N1304"/>
    <mergeCell ref="J1279:J1282"/>
    <mergeCell ref="N350:N351"/>
    <mergeCell ref="B352:B353"/>
    <mergeCell ref="J352:J353"/>
    <mergeCell ref="M1084:M1086"/>
    <mergeCell ref="J887:J896"/>
    <mergeCell ref="L1283:L1287"/>
    <mergeCell ref="M1283:M1287"/>
    <mergeCell ref="B1320:B1327"/>
    <mergeCell ref="M415:M417"/>
    <mergeCell ref="K389:K390"/>
    <mergeCell ref="J1180:J1183"/>
    <mergeCell ref="J1170:J1173"/>
    <mergeCell ref="L389:L390"/>
    <mergeCell ref="M389:M390"/>
    <mergeCell ref="B1160:B1162"/>
    <mergeCell ref="J1160:J1162"/>
    <mergeCell ref="K1160:K1162"/>
    <mergeCell ref="L1160:L1162"/>
    <mergeCell ref="M1160:M1162"/>
    <mergeCell ref="N1160:N1162"/>
    <mergeCell ref="B1170:B1173"/>
    <mergeCell ref="L1084:L1086"/>
    <mergeCell ref="B1084:B1086"/>
    <mergeCell ref="J1084:J1086"/>
    <mergeCell ref="N1085:N1086"/>
    <mergeCell ref="B1066:B1067"/>
    <mergeCell ref="J1066:J1067"/>
    <mergeCell ref="K1066:K1067"/>
    <mergeCell ref="L1066:L1067"/>
    <mergeCell ref="M1066:M1067"/>
    <mergeCell ref="B1082:B1083"/>
    <mergeCell ref="J1082:J1083"/>
    <mergeCell ref="K1082:K1083"/>
    <mergeCell ref="L415:L417"/>
    <mergeCell ref="B1051:B1052"/>
    <mergeCell ref="B1062:B1063"/>
    <mergeCell ref="B1045:B1047"/>
    <mergeCell ref="N391:N393"/>
    <mergeCell ref="B348:B349"/>
    <mergeCell ref="K348:K349"/>
    <mergeCell ref="L348:L349"/>
    <mergeCell ref="M348:M349"/>
    <mergeCell ref="N348:N349"/>
    <mergeCell ref="B350:B351"/>
    <mergeCell ref="J1003:J1006"/>
    <mergeCell ref="K1003:K1006"/>
    <mergeCell ref="L1003:L1006"/>
    <mergeCell ref="M1003:M1006"/>
    <mergeCell ref="N897:N905"/>
    <mergeCell ref="B976:B978"/>
    <mergeCell ref="J976:J978"/>
    <mergeCell ref="K976:K978"/>
    <mergeCell ref="K1017:K1018"/>
    <mergeCell ref="L1017:L1018"/>
    <mergeCell ref="M1017:M1018"/>
    <mergeCell ref="B1030:B1031"/>
    <mergeCell ref="J1030:J1031"/>
    <mergeCell ref="K1030:K1031"/>
    <mergeCell ref="L1030:L1031"/>
    <mergeCell ref="M1030:M1031"/>
    <mergeCell ref="B1007:B1008"/>
    <mergeCell ref="J1007:J1008"/>
    <mergeCell ref="K1000:K1002"/>
    <mergeCell ref="K1007:K1008"/>
    <mergeCell ref="L1007:L1008"/>
    <mergeCell ref="M677:M692"/>
    <mergeCell ref="L857:L858"/>
    <mergeCell ref="J369:J370"/>
    <mergeCell ref="K369:K370"/>
    <mergeCell ref="J897:J905"/>
    <mergeCell ref="K897:K905"/>
    <mergeCell ref="L897:L905"/>
    <mergeCell ref="M897:M905"/>
    <mergeCell ref="K1084:K1086"/>
    <mergeCell ref="M1048:M1050"/>
    <mergeCell ref="B1035:B1036"/>
    <mergeCell ref="L906:L909"/>
    <mergeCell ref="J861:J862"/>
    <mergeCell ref="B1003:B1006"/>
    <mergeCell ref="B861:B862"/>
    <mergeCell ref="K671:K676"/>
    <mergeCell ref="J763:J764"/>
    <mergeCell ref="L693:L710"/>
    <mergeCell ref="L734:L737"/>
    <mergeCell ref="L950:L951"/>
    <mergeCell ref="M950:M951"/>
    <mergeCell ref="B583:I583"/>
    <mergeCell ref="B584:I584"/>
    <mergeCell ref="B585:O585"/>
    <mergeCell ref="B1000:B1002"/>
    <mergeCell ref="B1017:B1018"/>
    <mergeCell ref="J1017:J1018"/>
    <mergeCell ref="J350:J351"/>
    <mergeCell ref="K350:K351"/>
    <mergeCell ref="L350:L351"/>
    <mergeCell ref="M857:M858"/>
    <mergeCell ref="K647:K648"/>
    <mergeCell ref="B857:B858"/>
    <mergeCell ref="B883:B884"/>
    <mergeCell ref="J883:J884"/>
    <mergeCell ref="K883:K884"/>
    <mergeCell ref="L883:L884"/>
    <mergeCell ref="M883:M884"/>
    <mergeCell ref="B869:B870"/>
    <mergeCell ref="J869:J870"/>
    <mergeCell ref="L976:L978"/>
    <mergeCell ref="J876:J878"/>
    <mergeCell ref="B887:B896"/>
    <mergeCell ref="J608:J609"/>
    <mergeCell ref="B423:I423"/>
    <mergeCell ref="B424:O424"/>
    <mergeCell ref="N505:N506"/>
    <mergeCell ref="B505:B506"/>
    <mergeCell ref="B369:B370"/>
    <mergeCell ref="B382:B384"/>
    <mergeCell ref="J382:J384"/>
    <mergeCell ref="B488:B490"/>
    <mergeCell ref="J488:J490"/>
    <mergeCell ref="K488:K490"/>
    <mergeCell ref="B445:B447"/>
    <mergeCell ref="O745:O748"/>
    <mergeCell ref="O883:O884"/>
    <mergeCell ref="M799:M810"/>
    <mergeCell ref="O799:O810"/>
    <mergeCell ref="N799:N810"/>
    <mergeCell ref="O765:O767"/>
    <mergeCell ref="N765:N767"/>
    <mergeCell ref="M765:M767"/>
    <mergeCell ref="L765:L767"/>
    <mergeCell ref="K765:K767"/>
    <mergeCell ref="J765:J767"/>
    <mergeCell ref="O773:O774"/>
    <mergeCell ref="N773:N774"/>
    <mergeCell ref="M773:M774"/>
    <mergeCell ref="L773:L774"/>
    <mergeCell ref="O677:O692"/>
    <mergeCell ref="N677:N683"/>
    <mergeCell ref="N869:N870"/>
    <mergeCell ref="N883:N884"/>
    <mergeCell ref="L869:L870"/>
    <mergeCell ref="M869:M870"/>
    <mergeCell ref="O836:O837"/>
    <mergeCell ref="K876:K878"/>
    <mergeCell ref="N836:N837"/>
    <mergeCell ref="O869:O870"/>
    <mergeCell ref="L876:L878"/>
    <mergeCell ref="O876:O878"/>
    <mergeCell ref="O857:O858"/>
    <mergeCell ref="K861:K862"/>
    <mergeCell ref="L861:L862"/>
    <mergeCell ref="M861:M862"/>
    <mergeCell ref="N861:N862"/>
    <mergeCell ref="O861:O862"/>
    <mergeCell ref="O841:O842"/>
    <mergeCell ref="N841:N842"/>
    <mergeCell ref="M841:M842"/>
    <mergeCell ref="O859:O860"/>
    <mergeCell ref="N857:N858"/>
    <mergeCell ref="N859:N860"/>
    <mergeCell ref="L841:L842"/>
    <mergeCell ref="K841:K842"/>
    <mergeCell ref="O763:O764"/>
    <mergeCell ref="N763:N764"/>
    <mergeCell ref="J555:J558"/>
    <mergeCell ref="M588:M590"/>
    <mergeCell ref="N615:N616"/>
    <mergeCell ref="O615:O616"/>
    <mergeCell ref="J615:J617"/>
    <mergeCell ref="K615:K617"/>
    <mergeCell ref="L615:L617"/>
    <mergeCell ref="N738:N739"/>
    <mergeCell ref="M738:M739"/>
    <mergeCell ref="L738:L739"/>
    <mergeCell ref="O783:O792"/>
    <mergeCell ref="N783:N792"/>
    <mergeCell ref="K724:K733"/>
    <mergeCell ref="L745:L748"/>
    <mergeCell ref="K745:K748"/>
    <mergeCell ref="L763:L764"/>
    <mergeCell ref="J724:J733"/>
    <mergeCell ref="O820:O821"/>
    <mergeCell ref="N820:N821"/>
    <mergeCell ref="M820:M821"/>
    <mergeCell ref="L820:L821"/>
    <mergeCell ref="M496:M497"/>
    <mergeCell ref="N496:N497"/>
    <mergeCell ref="J836:J837"/>
    <mergeCell ref="O838:O840"/>
    <mergeCell ref="B568:B569"/>
    <mergeCell ref="J568:J569"/>
    <mergeCell ref="M836:M837"/>
    <mergeCell ref="L836:L837"/>
    <mergeCell ref="K836:K837"/>
    <mergeCell ref="M838:M840"/>
    <mergeCell ref="L838:L840"/>
    <mergeCell ref="N745:N748"/>
    <mergeCell ref="M745:M748"/>
    <mergeCell ref="O647:O648"/>
    <mergeCell ref="K693:K710"/>
    <mergeCell ref="J693:J710"/>
    <mergeCell ref="N694:N710"/>
    <mergeCell ref="O693:O710"/>
    <mergeCell ref="M693:M710"/>
    <mergeCell ref="K602:K603"/>
    <mergeCell ref="L602:L603"/>
    <mergeCell ref="M602:M603"/>
    <mergeCell ref="B527:B533"/>
    <mergeCell ref="B502:I502"/>
    <mergeCell ref="B503:I503"/>
    <mergeCell ref="B504:O504"/>
    <mergeCell ref="O505:O506"/>
    <mergeCell ref="O507:O510"/>
    <mergeCell ref="L724:L733"/>
    <mergeCell ref="O151:O153"/>
    <mergeCell ref="M151:M153"/>
    <mergeCell ref="B178:I178"/>
    <mergeCell ref="K180:K187"/>
    <mergeCell ref="K218:K220"/>
    <mergeCell ref="L218:L220"/>
    <mergeCell ref="M218:M220"/>
    <mergeCell ref="J348:J349"/>
    <mergeCell ref="J218:J220"/>
    <mergeCell ref="J677:J692"/>
    <mergeCell ref="M223:M224"/>
    <mergeCell ref="M259:M260"/>
    <mergeCell ref="K448:K451"/>
    <mergeCell ref="L448:L451"/>
    <mergeCell ref="M448:M451"/>
    <mergeCell ref="M350:M351"/>
    <mergeCell ref="L426:L427"/>
    <mergeCell ref="N426:N427"/>
    <mergeCell ref="K415:K417"/>
    <mergeCell ref="L188:L195"/>
    <mergeCell ref="M188:M195"/>
    <mergeCell ref="K270:K272"/>
    <mergeCell ref="L270:L272"/>
    <mergeCell ref="M270:M272"/>
    <mergeCell ref="O588:O590"/>
    <mergeCell ref="J534:J535"/>
    <mergeCell ref="J475:J479"/>
    <mergeCell ref="B496:B497"/>
    <mergeCell ref="J496:J497"/>
    <mergeCell ref="K496:K497"/>
    <mergeCell ref="L496:L497"/>
    <mergeCell ref="O613:O614"/>
    <mergeCell ref="O568:O569"/>
    <mergeCell ref="L534:L535"/>
    <mergeCell ref="M534:M535"/>
    <mergeCell ref="N534:N535"/>
    <mergeCell ref="O738:O739"/>
    <mergeCell ref="B644:O644"/>
    <mergeCell ref="J671:J676"/>
    <mergeCell ref="B134:B136"/>
    <mergeCell ref="B144:I144"/>
    <mergeCell ref="N270:N272"/>
    <mergeCell ref="M1045:M1047"/>
    <mergeCell ref="K608:K609"/>
    <mergeCell ref="L608:L609"/>
    <mergeCell ref="M608:M609"/>
    <mergeCell ref="L277:L280"/>
    <mergeCell ref="N671:N673"/>
    <mergeCell ref="K534:K535"/>
    <mergeCell ref="K838:K840"/>
    <mergeCell ref="K738:K739"/>
    <mergeCell ref="L1000:L1002"/>
    <mergeCell ref="M1000:M1002"/>
    <mergeCell ref="N1000:N1001"/>
    <mergeCell ref="L507:L510"/>
    <mergeCell ref="M507:M510"/>
    <mergeCell ref="N507:N510"/>
    <mergeCell ref="K1045:K1047"/>
    <mergeCell ref="M825:M826"/>
    <mergeCell ref="J507:J510"/>
    <mergeCell ref="K507:K510"/>
    <mergeCell ref="M488:M490"/>
    <mergeCell ref="O475:O479"/>
    <mergeCell ref="M519:M523"/>
    <mergeCell ref="L825:L826"/>
    <mergeCell ref="K825:K826"/>
    <mergeCell ref="N352:N353"/>
    <mergeCell ref="L180:L187"/>
    <mergeCell ref="M180:M187"/>
    <mergeCell ref="N273:N276"/>
    <mergeCell ref="N469:N474"/>
    <mergeCell ref="N314:N315"/>
    <mergeCell ref="M173:M174"/>
    <mergeCell ref="L173:L174"/>
    <mergeCell ref="K173:K174"/>
    <mergeCell ref="M1477:M1478"/>
    <mergeCell ref="L1477:L1478"/>
    <mergeCell ref="K1477:K1478"/>
    <mergeCell ref="J1477:J1478"/>
    <mergeCell ref="B1451:B1459"/>
    <mergeCell ref="B1477:B1478"/>
    <mergeCell ref="J1293:J1297"/>
    <mergeCell ref="K1333:K1334"/>
    <mergeCell ref="K1328:K1329"/>
    <mergeCell ref="B1421:B1426"/>
    <mergeCell ref="L1373:L1375"/>
    <mergeCell ref="M1373:M1375"/>
    <mergeCell ref="B1389:B1391"/>
    <mergeCell ref="N1333:N1334"/>
    <mergeCell ref="N1328:N1329"/>
    <mergeCell ref="B555:B558"/>
    <mergeCell ref="N519:N523"/>
    <mergeCell ref="B426:B427"/>
    <mergeCell ref="N180:N187"/>
    <mergeCell ref="K188:K195"/>
    <mergeCell ref="B1509:B1510"/>
    <mergeCell ref="J1509:J1510"/>
    <mergeCell ref="K1509:K1510"/>
    <mergeCell ref="L1509:L1510"/>
    <mergeCell ref="M1509:M1510"/>
    <mergeCell ref="N1509:N1510"/>
    <mergeCell ref="O1509:O1510"/>
    <mergeCell ref="O1440:O1450"/>
    <mergeCell ref="K1440:K1450"/>
    <mergeCell ref="N1458:N1459"/>
    <mergeCell ref="L1421:L1426"/>
    <mergeCell ref="K1421:K1426"/>
    <mergeCell ref="J1421:J1426"/>
    <mergeCell ref="N1421:N1422"/>
    <mergeCell ref="N1424:N1426"/>
    <mergeCell ref="O1427:O1430"/>
    <mergeCell ref="B1440:B1450"/>
    <mergeCell ref="J1440:J1450"/>
    <mergeCell ref="M1427:M1430"/>
    <mergeCell ref="L1427:L1430"/>
    <mergeCell ref="K1427:K1430"/>
    <mergeCell ref="J1451:J1459"/>
    <mergeCell ref="K1451:K1459"/>
    <mergeCell ref="O1451:O1459"/>
    <mergeCell ref="M1451:M1459"/>
    <mergeCell ref="L1451:L1459"/>
    <mergeCell ref="N1455:N1457"/>
    <mergeCell ref="N1451:N1452"/>
    <mergeCell ref="N1448:N1450"/>
    <mergeCell ref="B1492:O1492"/>
    <mergeCell ref="J1427:J1430"/>
    <mergeCell ref="N1428:N1430"/>
    <mergeCell ref="B1382:B1383"/>
    <mergeCell ref="L1333:L1334"/>
    <mergeCell ref="M1333:M1334"/>
    <mergeCell ref="O1421:O1426"/>
    <mergeCell ref="M1421:M1426"/>
    <mergeCell ref="B1341:B1345"/>
    <mergeCell ref="B1368:B1369"/>
    <mergeCell ref="B1373:B1375"/>
    <mergeCell ref="B1376:B1377"/>
    <mergeCell ref="B1427:B1430"/>
    <mergeCell ref="J1347:J1350"/>
    <mergeCell ref="K1347:K1350"/>
    <mergeCell ref="L1347:L1350"/>
    <mergeCell ref="M1347:M1350"/>
    <mergeCell ref="N1497:N1498"/>
    <mergeCell ref="O1497:O1498"/>
    <mergeCell ref="O1283:O1287"/>
    <mergeCell ref="M1301:M1304"/>
    <mergeCell ref="B1333:B1334"/>
    <mergeCell ref="J1333:J1334"/>
    <mergeCell ref="M1328:M1329"/>
    <mergeCell ref="M1382:M1383"/>
    <mergeCell ref="J1389:J1391"/>
    <mergeCell ref="K1389:K1391"/>
    <mergeCell ref="L1389:L1391"/>
    <mergeCell ref="M1389:M1391"/>
    <mergeCell ref="J1398:J1401"/>
    <mergeCell ref="K1398:K1401"/>
    <mergeCell ref="J1341:J1345"/>
    <mergeCell ref="L1440:L1450"/>
    <mergeCell ref="M1440:M1450"/>
    <mergeCell ref="N1293:N1297"/>
    <mergeCell ref="O1333:O1334"/>
    <mergeCell ref="B1362:B1363"/>
    <mergeCell ref="L1341:L1345"/>
    <mergeCell ref="M1341:M1345"/>
    <mergeCell ref="L1398:L1401"/>
    <mergeCell ref="M1398:M1401"/>
    <mergeCell ref="J1362:J1363"/>
    <mergeCell ref="K1362:K1363"/>
    <mergeCell ref="L1362:L1363"/>
    <mergeCell ref="M1362:M1363"/>
    <mergeCell ref="J1368:J1369"/>
    <mergeCell ref="K1368:K1369"/>
    <mergeCell ref="J1376:J1377"/>
    <mergeCell ref="K1376:K1377"/>
    <mergeCell ref="L1376:L1377"/>
    <mergeCell ref="K1341:K1345"/>
    <mergeCell ref="K196:K199"/>
    <mergeCell ref="L196:L199"/>
    <mergeCell ref="M196:M199"/>
    <mergeCell ref="B448:B451"/>
    <mergeCell ref="K428:K433"/>
    <mergeCell ref="L428:L433"/>
    <mergeCell ref="M428:M433"/>
    <mergeCell ref="O428:O433"/>
    <mergeCell ref="M475:M479"/>
    <mergeCell ref="N475:N479"/>
    <mergeCell ref="O469:O474"/>
    <mergeCell ref="O273:O276"/>
    <mergeCell ref="O314:O315"/>
    <mergeCell ref="B469:B474"/>
    <mergeCell ref="J469:J474"/>
    <mergeCell ref="K469:K474"/>
    <mergeCell ref="L469:L474"/>
    <mergeCell ref="M469:M474"/>
    <mergeCell ref="O270:O272"/>
    <mergeCell ref="J259:J260"/>
    <mergeCell ref="J251:J252"/>
    <mergeCell ref="J273:J276"/>
    <mergeCell ref="K273:K276"/>
    <mergeCell ref="L273:L276"/>
    <mergeCell ref="M273:M276"/>
    <mergeCell ref="B268:I268"/>
    <mergeCell ref="B269:O269"/>
    <mergeCell ref="K475:K479"/>
    <mergeCell ref="L475:L479"/>
    <mergeCell ref="L118:L121"/>
    <mergeCell ref="M118:M121"/>
    <mergeCell ref="L488:L490"/>
    <mergeCell ref="O134:O136"/>
    <mergeCell ref="B104:B105"/>
    <mergeCell ref="B138:B140"/>
    <mergeCell ref="O124:O127"/>
    <mergeCell ref="B270:B272"/>
    <mergeCell ref="O534:O535"/>
    <mergeCell ref="B547:B548"/>
    <mergeCell ref="J547:J548"/>
    <mergeCell ref="K547:K548"/>
    <mergeCell ref="L547:L548"/>
    <mergeCell ref="M547:M548"/>
    <mergeCell ref="N547:N548"/>
    <mergeCell ref="O547:O548"/>
    <mergeCell ref="J223:J224"/>
    <mergeCell ref="N196:N199"/>
    <mergeCell ref="L369:L370"/>
    <mergeCell ref="M369:M370"/>
    <mergeCell ref="J389:J390"/>
    <mergeCell ref="O426:O427"/>
    <mergeCell ref="B345:I345"/>
    <mergeCell ref="B346:O346"/>
    <mergeCell ref="B347:O347"/>
    <mergeCell ref="O352:O353"/>
    <mergeCell ref="O382:O384"/>
    <mergeCell ref="B422:I422"/>
    <mergeCell ref="J321:J322"/>
    <mergeCell ref="K321:K322"/>
    <mergeCell ref="L321:L322"/>
    <mergeCell ref="O519:O523"/>
    <mergeCell ref="K104:K105"/>
    <mergeCell ref="L104:L105"/>
    <mergeCell ref="M104:M105"/>
    <mergeCell ref="B151:B153"/>
    <mergeCell ref="B62:B65"/>
    <mergeCell ref="B76:B91"/>
    <mergeCell ref="J76:J91"/>
    <mergeCell ref="K76:K91"/>
    <mergeCell ref="L76:L91"/>
    <mergeCell ref="M76:M91"/>
    <mergeCell ref="N76:N91"/>
    <mergeCell ref="J1328:J1329"/>
    <mergeCell ref="M1376:M1377"/>
    <mergeCell ref="J1382:J1383"/>
    <mergeCell ref="K1382:K1383"/>
    <mergeCell ref="L1382:L1383"/>
    <mergeCell ref="J1373:J1375"/>
    <mergeCell ref="K1373:K1375"/>
    <mergeCell ref="B428:B433"/>
    <mergeCell ref="J428:J433"/>
    <mergeCell ref="B1283:B1287"/>
    <mergeCell ref="J1283:J1287"/>
    <mergeCell ref="K1283:K1287"/>
    <mergeCell ref="L151:L153"/>
    <mergeCell ref="K151:K153"/>
    <mergeCell ref="N95:N96"/>
    <mergeCell ref="N148:N150"/>
    <mergeCell ref="M148:M150"/>
    <mergeCell ref="L148:L150"/>
    <mergeCell ref="K148:K150"/>
    <mergeCell ref="L134:L136"/>
    <mergeCell ref="K134:K136"/>
    <mergeCell ref="K62:K65"/>
    <mergeCell ref="L62:L65"/>
    <mergeCell ref="M62:M65"/>
    <mergeCell ref="J104:J105"/>
    <mergeCell ref="K26:K27"/>
    <mergeCell ref="B179:O179"/>
    <mergeCell ref="B143:I143"/>
    <mergeCell ref="J138:J140"/>
    <mergeCell ref="K138:K140"/>
    <mergeCell ref="L138:L140"/>
    <mergeCell ref="M138:M140"/>
    <mergeCell ref="N138:N140"/>
    <mergeCell ref="O138:O140"/>
    <mergeCell ref="N134:N136"/>
    <mergeCell ref="M134:M136"/>
    <mergeCell ref="B59:B61"/>
    <mergeCell ref="B54:B57"/>
    <mergeCell ref="N118:N121"/>
    <mergeCell ref="O76:O91"/>
    <mergeCell ref="B93:B94"/>
    <mergeCell ref="J93:J94"/>
    <mergeCell ref="N93:N94"/>
    <mergeCell ref="O93:O94"/>
    <mergeCell ref="O118:O121"/>
    <mergeCell ref="B145:O145"/>
    <mergeCell ref="B146:B147"/>
    <mergeCell ref="N146:N147"/>
    <mergeCell ref="B148:B150"/>
    <mergeCell ref="M30:M34"/>
    <mergeCell ref="J39:J40"/>
    <mergeCell ref="K39:K40"/>
    <mergeCell ref="L39:L40"/>
    <mergeCell ref="L146:L147"/>
    <mergeCell ref="K146:K147"/>
    <mergeCell ref="J146:J147"/>
    <mergeCell ref="O148:O150"/>
    <mergeCell ref="B180:B187"/>
    <mergeCell ref="B188:B195"/>
    <mergeCell ref="B196:B199"/>
    <mergeCell ref="B218:B220"/>
    <mergeCell ref="B223:B224"/>
    <mergeCell ref="B177:I177"/>
    <mergeCell ref="B344:I344"/>
    <mergeCell ref="L319:L320"/>
    <mergeCell ref="M319:M320"/>
    <mergeCell ref="J270:J272"/>
    <mergeCell ref="O173:O174"/>
    <mergeCell ref="O146:O147"/>
    <mergeCell ref="M146:M147"/>
    <mergeCell ref="J188:J195"/>
    <mergeCell ref="N151:N153"/>
    <mergeCell ref="K251:K252"/>
    <mergeCell ref="L251:L252"/>
    <mergeCell ref="M251:M252"/>
    <mergeCell ref="K259:K260"/>
    <mergeCell ref="L259:L260"/>
    <mergeCell ref="K223:K224"/>
    <mergeCell ref="L223:L224"/>
    <mergeCell ref="B316:I316"/>
    <mergeCell ref="B317:I317"/>
    <mergeCell ref="B318:O318"/>
    <mergeCell ref="M321:M322"/>
    <mergeCell ref="N321:N322"/>
    <mergeCell ref="N188:N195"/>
    <mergeCell ref="B7:B11"/>
    <mergeCell ref="N26:N27"/>
    <mergeCell ref="O26:O27"/>
    <mergeCell ref="N30:N34"/>
    <mergeCell ref="O30:O34"/>
    <mergeCell ref="N12:N13"/>
    <mergeCell ref="N39:N40"/>
    <mergeCell ref="O12:O13"/>
    <mergeCell ref="O39:O40"/>
    <mergeCell ref="O7:O11"/>
    <mergeCell ref="J7:J11"/>
    <mergeCell ref="K7:K11"/>
    <mergeCell ref="L7:L11"/>
    <mergeCell ref="M7:M11"/>
    <mergeCell ref="B12:B13"/>
    <mergeCell ref="B26:B27"/>
    <mergeCell ref="B30:B34"/>
    <mergeCell ref="B39:B40"/>
    <mergeCell ref="J12:J13"/>
    <mergeCell ref="J30:J34"/>
    <mergeCell ref="K12:K13"/>
    <mergeCell ref="L12:L13"/>
    <mergeCell ref="L30:L34"/>
    <mergeCell ref="M39:M40"/>
    <mergeCell ref="K30:K34"/>
    <mergeCell ref="O278:O280"/>
    <mergeCell ref="B298:B299"/>
    <mergeCell ref="J298:J299"/>
    <mergeCell ref="K298:K299"/>
    <mergeCell ref="L298:L299"/>
    <mergeCell ref="M298:M299"/>
    <mergeCell ref="B277:B280"/>
    <mergeCell ref="J277:J280"/>
    <mergeCell ref="K277:K280"/>
    <mergeCell ref="B799:B810"/>
    <mergeCell ref="J745:J748"/>
    <mergeCell ref="K677:K692"/>
    <mergeCell ref="J738:J739"/>
    <mergeCell ref="J505:J506"/>
    <mergeCell ref="K505:K506"/>
    <mergeCell ref="L505:L506"/>
    <mergeCell ref="M505:M506"/>
    <mergeCell ref="B519:B523"/>
    <mergeCell ref="J519:J523"/>
    <mergeCell ref="K519:K523"/>
    <mergeCell ref="L519:L523"/>
    <mergeCell ref="K59:K61"/>
    <mergeCell ref="L59:L61"/>
    <mergeCell ref="N685:N691"/>
    <mergeCell ref="O671:O676"/>
    <mergeCell ref="L671:L676"/>
    <mergeCell ref="M671:M676"/>
    <mergeCell ref="M59:M61"/>
    <mergeCell ref="J148:J150"/>
    <mergeCell ref="J134:J136"/>
    <mergeCell ref="M277:M280"/>
    <mergeCell ref="O906:O909"/>
    <mergeCell ref="J1301:J1304"/>
    <mergeCell ref="B1221:B1222"/>
    <mergeCell ref="B1245:B1247"/>
    <mergeCell ref="M1279:M1282"/>
    <mergeCell ref="O1293:O1297"/>
    <mergeCell ref="B1328:B1329"/>
    <mergeCell ref="M906:M909"/>
    <mergeCell ref="N906:N909"/>
    <mergeCell ref="N930:N931"/>
    <mergeCell ref="O930:O931"/>
    <mergeCell ref="B934:B938"/>
    <mergeCell ref="O1245:O1247"/>
    <mergeCell ref="N1245:N1247"/>
    <mergeCell ref="M1245:M1247"/>
    <mergeCell ref="L1245:L1247"/>
    <mergeCell ref="K1245:K1247"/>
    <mergeCell ref="J1245:J1247"/>
    <mergeCell ref="B1032:B1034"/>
    <mergeCell ref="J1032:J1034"/>
    <mergeCell ref="M1032:M1034"/>
    <mergeCell ref="N1032:N1033"/>
    <mergeCell ref="J1000:J1002"/>
    <mergeCell ref="N1035:N1036"/>
    <mergeCell ref="N1007:N1008"/>
    <mergeCell ref="M1007:M1008"/>
    <mergeCell ref="K1032:K1034"/>
    <mergeCell ref="L1032:L1034"/>
    <mergeCell ref="J1035:J1036"/>
    <mergeCell ref="K1035:K1036"/>
    <mergeCell ref="L1035:L1036"/>
    <mergeCell ref="M1035:M1036"/>
    <mergeCell ref="O825:O826"/>
    <mergeCell ref="N825:N826"/>
    <mergeCell ref="K763:K764"/>
    <mergeCell ref="J825:J826"/>
    <mergeCell ref="B1497:B1498"/>
    <mergeCell ref="J1497:J1498"/>
    <mergeCell ref="K1497:K1498"/>
    <mergeCell ref="L1497:L1498"/>
    <mergeCell ref="M1497:M1498"/>
    <mergeCell ref="B1479:B1480"/>
    <mergeCell ref="B1494:B1496"/>
    <mergeCell ref="J1494:J1496"/>
    <mergeCell ref="K1494:K1496"/>
    <mergeCell ref="L1494:L1496"/>
    <mergeCell ref="M1494:M1496"/>
    <mergeCell ref="N1494:N1496"/>
    <mergeCell ref="B971:B974"/>
    <mergeCell ref="J971:J974"/>
    <mergeCell ref="K971:K974"/>
    <mergeCell ref="L971:L974"/>
    <mergeCell ref="J960:J963"/>
    <mergeCell ref="O1494:O1496"/>
    <mergeCell ref="M1479:M1480"/>
    <mergeCell ref="L1479:L1480"/>
    <mergeCell ref="K1479:K1480"/>
    <mergeCell ref="J1479:J1480"/>
    <mergeCell ref="B1398:B1401"/>
    <mergeCell ref="B1347:B1350"/>
    <mergeCell ref="B1279:B1282"/>
    <mergeCell ref="B1293:B1297"/>
    <mergeCell ref="L1221:L1222"/>
    <mergeCell ref="K1221:K1222"/>
    <mergeCell ref="K960:K963"/>
    <mergeCell ref="L960:L963"/>
    <mergeCell ref="M960:M963"/>
    <mergeCell ref="L954:L955"/>
    <mergeCell ref="M954:M955"/>
    <mergeCell ref="O1320:O1327"/>
    <mergeCell ref="O1221:O1222"/>
    <mergeCell ref="O1279:O1282"/>
    <mergeCell ref="K1301:K1304"/>
    <mergeCell ref="L1301:L1304"/>
    <mergeCell ref="O1301:O1304"/>
    <mergeCell ref="B1490:I1490"/>
    <mergeCell ref="B1491:I1491"/>
    <mergeCell ref="M971:M974"/>
    <mergeCell ref="N971:N974"/>
    <mergeCell ref="L1048:L1050"/>
    <mergeCell ref="N1320:N1327"/>
    <mergeCell ref="B1301:B1304"/>
    <mergeCell ref="N1221:N1222"/>
    <mergeCell ref="J1221:J1222"/>
    <mergeCell ref="M1221:M1222"/>
    <mergeCell ref="J1048:J1050"/>
    <mergeCell ref="K1048:K1050"/>
    <mergeCell ref="N1279:N1282"/>
    <mergeCell ref="K1293:K1297"/>
    <mergeCell ref="L1293:L1297"/>
    <mergeCell ref="M1293:M1297"/>
    <mergeCell ref="K1279:K1282"/>
    <mergeCell ref="L1279:L1282"/>
    <mergeCell ref="O1328:O1329"/>
    <mergeCell ref="L1328:L1329"/>
    <mergeCell ref="N1283:N1287"/>
    <mergeCell ref="J934:J938"/>
    <mergeCell ref="K934:K938"/>
    <mergeCell ref="L934:L938"/>
    <mergeCell ref="M934:M938"/>
    <mergeCell ref="N934:N938"/>
    <mergeCell ref="O934:O938"/>
    <mergeCell ref="O971:O974"/>
    <mergeCell ref="B939:B941"/>
    <mergeCell ref="J939:J941"/>
    <mergeCell ref="K939:K941"/>
    <mergeCell ref="L939:L941"/>
    <mergeCell ref="M939:M941"/>
    <mergeCell ref="N939:N941"/>
    <mergeCell ref="O939:O941"/>
    <mergeCell ref="B942:B945"/>
    <mergeCell ref="J942:J945"/>
    <mergeCell ref="K942:K945"/>
    <mergeCell ref="L942:L945"/>
    <mergeCell ref="M942:M945"/>
    <mergeCell ref="N942:N945"/>
    <mergeCell ref="O942:O945"/>
    <mergeCell ref="B950:B951"/>
    <mergeCell ref="J950:J951"/>
    <mergeCell ref="K950:K951"/>
    <mergeCell ref="O950:O951"/>
    <mergeCell ref="B954:B955"/>
    <mergeCell ref="N954:N955"/>
    <mergeCell ref="O954:O955"/>
    <mergeCell ref="N960:N963"/>
    <mergeCell ref="O960:O963"/>
    <mergeCell ref="N950:N951"/>
    <mergeCell ref="B960:B963"/>
    <mergeCell ref="B693:B710"/>
    <mergeCell ref="B724:B733"/>
    <mergeCell ref="B765:B767"/>
    <mergeCell ref="B507:B510"/>
    <mergeCell ref="B553:I553"/>
    <mergeCell ref="B554:I554"/>
    <mergeCell ref="B581:I581"/>
    <mergeCell ref="B582:I582"/>
    <mergeCell ref="J173:J174"/>
    <mergeCell ref="B173:B174"/>
    <mergeCell ref="J180:J187"/>
    <mergeCell ref="N918:N922"/>
    <mergeCell ref="O918:O922"/>
    <mergeCell ref="O928:O929"/>
    <mergeCell ref="B930:B931"/>
    <mergeCell ref="J930:J931"/>
    <mergeCell ref="K930:K931"/>
    <mergeCell ref="L930:L931"/>
    <mergeCell ref="M930:M931"/>
    <mergeCell ref="O897:O905"/>
    <mergeCell ref="B642:I642"/>
    <mergeCell ref="B643:I643"/>
    <mergeCell ref="B859:B860"/>
    <mergeCell ref="J859:J860"/>
    <mergeCell ref="M876:M878"/>
    <mergeCell ref="N876:N878"/>
    <mergeCell ref="K887:K896"/>
    <mergeCell ref="L887:L896"/>
    <mergeCell ref="M887:M896"/>
    <mergeCell ref="N887:N896"/>
    <mergeCell ref="O887:O896"/>
    <mergeCell ref="B897:B905"/>
    <mergeCell ref="B918:B922"/>
    <mergeCell ref="J918:J922"/>
    <mergeCell ref="K918:K922"/>
    <mergeCell ref="L918:L922"/>
    <mergeCell ref="M918:M922"/>
    <mergeCell ref="B906:B909"/>
    <mergeCell ref="J906:J909"/>
    <mergeCell ref="K906:K909"/>
    <mergeCell ref="M859:M860"/>
    <mergeCell ref="J841:J842"/>
    <mergeCell ref="B820:B821"/>
    <mergeCell ref="B825:B826"/>
    <mergeCell ref="B836:B837"/>
    <mergeCell ref="B738:B739"/>
    <mergeCell ref="B745:B748"/>
    <mergeCell ref="B763:B764"/>
    <mergeCell ref="B773:B774"/>
    <mergeCell ref="B876:B878"/>
    <mergeCell ref="K859:K860"/>
    <mergeCell ref="L859:L860"/>
    <mergeCell ref="J857:J858"/>
    <mergeCell ref="K857:K858"/>
    <mergeCell ref="B838:B840"/>
    <mergeCell ref="J838:J840"/>
    <mergeCell ref="K820:K821"/>
    <mergeCell ref="J820:J821"/>
    <mergeCell ref="K869:K870"/>
    <mergeCell ref="K93:K94"/>
    <mergeCell ref="L93:L94"/>
    <mergeCell ref="M93:M94"/>
    <mergeCell ref="J151:J153"/>
    <mergeCell ref="J196:J199"/>
    <mergeCell ref="J3:J4"/>
    <mergeCell ref="K3:M3"/>
    <mergeCell ref="N3:N4"/>
    <mergeCell ref="O3:O4"/>
    <mergeCell ref="E3:I3"/>
    <mergeCell ref="B3:B4"/>
    <mergeCell ref="C3:C4"/>
    <mergeCell ref="D3:D4"/>
    <mergeCell ref="B117:O117"/>
    <mergeCell ref="B267:I267"/>
    <mergeCell ref="J54:J57"/>
    <mergeCell ref="K54:K57"/>
    <mergeCell ref="L54:L57"/>
    <mergeCell ref="M54:M57"/>
    <mergeCell ref="J59:J61"/>
    <mergeCell ref="N7:N10"/>
    <mergeCell ref="M12:M13"/>
    <mergeCell ref="J26:J27"/>
    <mergeCell ref="N173:N174"/>
    <mergeCell ref="B251:B252"/>
    <mergeCell ref="B259:B260"/>
    <mergeCell ref="B118:B121"/>
    <mergeCell ref="J118:J121"/>
    <mergeCell ref="K118:K121"/>
    <mergeCell ref="J62:J65"/>
    <mergeCell ref="L26:L27"/>
    <mergeCell ref="M26:M27"/>
    <mergeCell ref="O321:O322"/>
    <mergeCell ref="B319:B320"/>
    <mergeCell ref="J319:J320"/>
    <mergeCell ref="K319:K320"/>
    <mergeCell ref="N319:N320"/>
    <mergeCell ref="O319:O320"/>
    <mergeCell ref="B321:B322"/>
    <mergeCell ref="O300:O310"/>
    <mergeCell ref="N303:N309"/>
    <mergeCell ref="O298:O299"/>
    <mergeCell ref="B273:B276"/>
    <mergeCell ref="G276:I276"/>
    <mergeCell ref="N277:N278"/>
    <mergeCell ref="N279:N280"/>
    <mergeCell ref="J445:J447"/>
    <mergeCell ref="K445:K447"/>
    <mergeCell ref="L445:L447"/>
    <mergeCell ref="M445:M447"/>
    <mergeCell ref="M426:M427"/>
    <mergeCell ref="J426:J427"/>
    <mergeCell ref="K426:K427"/>
    <mergeCell ref="B475:B479"/>
    <mergeCell ref="K382:K384"/>
    <mergeCell ref="L382:L384"/>
    <mergeCell ref="M382:M384"/>
    <mergeCell ref="N382:N384"/>
    <mergeCell ref="B389:B390"/>
    <mergeCell ref="B391:B393"/>
    <mergeCell ref="B405:B409"/>
    <mergeCell ref="B415:B417"/>
    <mergeCell ref="J391:J393"/>
    <mergeCell ref="K391:K393"/>
    <mergeCell ref="L391:L393"/>
    <mergeCell ref="M391:M393"/>
    <mergeCell ref="J405:J409"/>
    <mergeCell ref="J415:J417"/>
    <mergeCell ref="K405:K409"/>
    <mergeCell ref="M405:M409"/>
    <mergeCell ref="J448:J451"/>
    <mergeCell ref="O559:O561"/>
    <mergeCell ref="K527:K533"/>
    <mergeCell ref="L527:L533"/>
    <mergeCell ref="M527:M533"/>
    <mergeCell ref="B622:I622"/>
    <mergeCell ref="B623:I623"/>
    <mergeCell ref="B624:O624"/>
    <mergeCell ref="B625:O625"/>
    <mergeCell ref="B608:B609"/>
    <mergeCell ref="J527:J533"/>
    <mergeCell ref="B534:B535"/>
    <mergeCell ref="M615:M617"/>
    <mergeCell ref="N527:N533"/>
    <mergeCell ref="K568:K569"/>
    <mergeCell ref="L568:L569"/>
    <mergeCell ref="M568:M569"/>
    <mergeCell ref="N568:N569"/>
    <mergeCell ref="L613:L614"/>
    <mergeCell ref="M613:M614"/>
    <mergeCell ref="B615:B617"/>
    <mergeCell ref="K555:K558"/>
    <mergeCell ref="L555:L558"/>
    <mergeCell ref="M555:M558"/>
    <mergeCell ref="N555:N558"/>
    <mergeCell ref="O555:O558"/>
    <mergeCell ref="B588:B590"/>
    <mergeCell ref="J602:J603"/>
    <mergeCell ref="O527:O533"/>
    <mergeCell ref="B602:B603"/>
    <mergeCell ref="L588:L590"/>
    <mergeCell ref="N588:N590"/>
    <mergeCell ref="N613:N614"/>
    <mergeCell ref="B1518:I1518"/>
    <mergeCell ref="B113:I113"/>
    <mergeCell ref="B114:I114"/>
    <mergeCell ref="B115:I115"/>
    <mergeCell ref="B116:I116"/>
    <mergeCell ref="B1380:I1380"/>
    <mergeCell ref="B1381:I1381"/>
    <mergeCell ref="B1416:I1416"/>
    <mergeCell ref="B1417:I1417"/>
    <mergeCell ref="B1418:I1418"/>
    <mergeCell ref="B1419:I1419"/>
    <mergeCell ref="B1420:O1420"/>
    <mergeCell ref="B1299:I1299"/>
    <mergeCell ref="B1300:I1300"/>
    <mergeCell ref="B1318:I1318"/>
    <mergeCell ref="B1319:I1319"/>
    <mergeCell ref="B995:I995"/>
    <mergeCell ref="B996:I996"/>
    <mergeCell ref="B997:I997"/>
    <mergeCell ref="B998:I998"/>
    <mergeCell ref="B999:O999"/>
    <mergeCell ref="M976:M978"/>
    <mergeCell ref="N976:N978"/>
    <mergeCell ref="O976:O978"/>
    <mergeCell ref="B671:B676"/>
    <mergeCell ref="B677:B692"/>
    <mergeCell ref="B854:I854"/>
    <mergeCell ref="B855:I855"/>
    <mergeCell ref="B856:O856"/>
    <mergeCell ref="O724:O733"/>
    <mergeCell ref="M783:M792"/>
    <mergeCell ref="L783:L792"/>
    <mergeCell ref="B1516:O1516"/>
    <mergeCell ref="B1517:I1517"/>
    <mergeCell ref="B1336:I1336"/>
    <mergeCell ref="B1337:I1337"/>
    <mergeCell ref="B1338:I1338"/>
    <mergeCell ref="B1339:I1339"/>
    <mergeCell ref="B1340:O1340"/>
    <mergeCell ref="B1218:I1218"/>
    <mergeCell ref="B1219:I1219"/>
    <mergeCell ref="A5:O5"/>
    <mergeCell ref="A6:O6"/>
    <mergeCell ref="A53:N53"/>
    <mergeCell ref="B1278:O1278"/>
    <mergeCell ref="B1079:I1079"/>
    <mergeCell ref="B1080:I1080"/>
    <mergeCell ref="B1081:O1081"/>
    <mergeCell ref="B1128:I1128"/>
    <mergeCell ref="B1129:I1129"/>
    <mergeCell ref="B1130:O1130"/>
    <mergeCell ref="B647:B648"/>
    <mergeCell ref="J647:J648"/>
    <mergeCell ref="M647:M648"/>
    <mergeCell ref="L647:L648"/>
    <mergeCell ref="K734:K737"/>
    <mergeCell ref="J734:J737"/>
    <mergeCell ref="N724:N733"/>
    <mergeCell ref="L677:L692"/>
    <mergeCell ref="M724:M733"/>
    <mergeCell ref="M763:M764"/>
    <mergeCell ref="M1141:M1142"/>
    <mergeCell ref="L1045:L1047"/>
    <mergeCell ref="B1048:B1050"/>
    <mergeCell ref="B613:B614"/>
    <mergeCell ref="J613:J614"/>
    <mergeCell ref="K613:K614"/>
    <mergeCell ref="J954:J955"/>
    <mergeCell ref="K954:K955"/>
    <mergeCell ref="B1220:O1220"/>
    <mergeCell ref="B1276:I1276"/>
    <mergeCell ref="B1277:I1277"/>
    <mergeCell ref="B668:I668"/>
    <mergeCell ref="B669:I669"/>
    <mergeCell ref="B670:O670"/>
    <mergeCell ref="B1:O1"/>
    <mergeCell ref="B2:O2"/>
    <mergeCell ref="O734:O737"/>
    <mergeCell ref="N734:N737"/>
    <mergeCell ref="M734:M737"/>
    <mergeCell ref="K783:K792"/>
    <mergeCell ref="J783:J792"/>
    <mergeCell ref="J799:J810"/>
    <mergeCell ref="K799:K810"/>
    <mergeCell ref="L799:L810"/>
    <mergeCell ref="B841:B842"/>
    <mergeCell ref="B783:B792"/>
    <mergeCell ref="B734:B737"/>
    <mergeCell ref="J588:J590"/>
    <mergeCell ref="K588:K590"/>
    <mergeCell ref="B559:B561"/>
    <mergeCell ref="J559:J561"/>
    <mergeCell ref="K559:K561"/>
    <mergeCell ref="L559:L561"/>
    <mergeCell ref="M559:M561"/>
    <mergeCell ref="N559:N561"/>
  </mergeCells>
  <pageMargins left="0.41" right="0.2" top="0.22" bottom="0.2" header="0.2" footer="0.2"/>
  <pageSetup paperSize="9" scale="60" fitToHeight="0" orientation="landscape" r:id="rId1"/>
  <rowBreaks count="1" manualBreakCount="1">
    <brk id="1494" max="14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</vt:lpstr>
      <vt:lpstr>Лист1</vt:lpstr>
      <vt:lpstr>Свод!Область_печати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Korhona</cp:lastModifiedBy>
  <cp:lastPrinted>2021-04-06T10:44:41Z</cp:lastPrinted>
  <dcterms:created xsi:type="dcterms:W3CDTF">2020-07-20T06:31:21Z</dcterms:created>
  <dcterms:modified xsi:type="dcterms:W3CDTF">2021-04-15T06:02:16Z</dcterms:modified>
</cp:coreProperties>
</file>